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20" activeTab="2"/>
  </bookViews>
  <sheets>
    <sheet name="340 нагл.пособ." sheetId="1" r:id="rId1"/>
    <sheet name="340 игр." sheetId="2" state="hidden" r:id="rId2"/>
    <sheet name="340 канц., хоз." sheetId="3" r:id="rId3"/>
    <sheet name="340 гсм" sheetId="4" state="hidden" r:id="rId4"/>
    <sheet name="340 пит. ст-ть" sheetId="5" state="hidden" r:id="rId5"/>
    <sheet name="340 медик." sheetId="6" r:id="rId6"/>
    <sheet name="340 свод" sheetId="7" r:id="rId7"/>
    <sheet name="310 учеб." sheetId="8" state="hidden" r:id="rId8"/>
    <sheet name="310Посуда" sheetId="9" state="hidden" r:id="rId9"/>
    <sheet name="310 Техника" sheetId="10" state="hidden" r:id="rId10"/>
    <sheet name="310 мяг.инв." sheetId="11" state="hidden" r:id="rId11"/>
    <sheet name="310 проч." sheetId="12" r:id="rId12"/>
    <sheet name="310 свод" sheetId="13" r:id="rId13"/>
    <sheet name="300" sheetId="14" r:id="rId14"/>
    <sheet name="290" sheetId="15" r:id="rId15"/>
    <sheet name="226 прож." sheetId="16" r:id="rId16"/>
    <sheet name="226 экс." sheetId="17" state="hidden" r:id="rId17"/>
    <sheet name="226 внешт." sheetId="18" state="hidden" r:id="rId18"/>
    <sheet name="226 свод" sheetId="19" r:id="rId19"/>
    <sheet name="225 трансп." sheetId="20" state="hidden" r:id="rId20"/>
    <sheet name="225 свод" sheetId="21" r:id="rId21"/>
    <sheet name="224" sheetId="22" state="hidden" r:id="rId22"/>
    <sheet name="223" sheetId="23" r:id="rId23"/>
    <sheet name="222 наем" sheetId="24" state="hidden" r:id="rId24"/>
    <sheet name="222 проезд" sheetId="25" r:id="rId25"/>
    <sheet name="222 свод" sheetId="26" r:id="rId26"/>
    <sheet name="221" sheetId="27" r:id="rId27"/>
    <sheet name="221 расч." sheetId="28" r:id="rId28"/>
    <sheet name="220 свод" sheetId="29" r:id="rId29"/>
    <sheet name="213" sheetId="30" r:id="rId30"/>
    <sheet name="212 сут." sheetId="31" r:id="rId31"/>
    <sheet name="212 свод" sheetId="32" r:id="rId32"/>
    <sheet name="210" sheetId="33" r:id="rId33"/>
  </sheets>
  <definedNames/>
  <calcPr fullCalcOnLoad="1"/>
</workbook>
</file>

<file path=xl/sharedStrings.xml><?xml version="1.0" encoding="utf-8"?>
<sst xmlns="http://schemas.openxmlformats.org/spreadsheetml/2006/main" count="1031" uniqueCount="496">
  <si>
    <t>итого</t>
  </si>
  <si>
    <t>Директор</t>
  </si>
  <si>
    <r>
      <t xml:space="preserve">ПОДСТАТЬЯ </t>
    </r>
    <r>
      <rPr>
        <sz val="14"/>
        <rFont val="Times New Roman"/>
        <family val="1"/>
      </rPr>
      <t>340</t>
    </r>
  </si>
  <si>
    <t>УВЕЛИЧЕНИЕ СТОИМОСТИ МАТЕРИАЛЬНЫХ ЗАПАСОВ</t>
  </si>
  <si>
    <t>Наглядные пособия для учебных занятий БМСШ№3</t>
  </si>
  <si>
    <t>№ п/п</t>
  </si>
  <si>
    <t>Наименование</t>
  </si>
  <si>
    <t>Ед.изм.</t>
  </si>
  <si>
    <t>Кол-во</t>
  </si>
  <si>
    <t>Цена, руб.</t>
  </si>
  <si>
    <t>Сумма, руб.</t>
  </si>
  <si>
    <t>Гербарий для начального курса географии</t>
  </si>
  <si>
    <t>Глобус физический</t>
  </si>
  <si>
    <t>Карта экологическая проблема/великие географические открытия</t>
  </si>
  <si>
    <t>Таблицы: летние и осенние изменения</t>
  </si>
  <si>
    <t>Таблицы по русскому языку для начальной школы</t>
  </si>
  <si>
    <t>шт</t>
  </si>
  <si>
    <t>Фенологический календарь</t>
  </si>
  <si>
    <t>набор чертежных инструментов</t>
  </si>
  <si>
    <t>набор геометрических фигур</t>
  </si>
  <si>
    <t>таблицы по алгебре</t>
  </si>
  <si>
    <t>таблицы по геометрии</t>
  </si>
  <si>
    <t xml:space="preserve">таблицы по русскому языку </t>
  </si>
  <si>
    <t>таблицы по английскому языку</t>
  </si>
  <si>
    <t>таблицы по биологии</t>
  </si>
  <si>
    <t>хим. Реактивы</t>
  </si>
  <si>
    <t>набор</t>
  </si>
  <si>
    <t>физ. Приборы</t>
  </si>
  <si>
    <t>комплект плакатов по физике</t>
  </si>
  <si>
    <t>комп</t>
  </si>
  <si>
    <t xml:space="preserve">баян </t>
  </si>
  <si>
    <t>наглядное пособие по ОБЖ</t>
  </si>
  <si>
    <t>Итого:</t>
  </si>
  <si>
    <t>УВЕЛИЧЕНИЕ СТОИМОСТИ МАТЕРИАЛЬНЫХ ЗАПАСОВ БМСШ №3</t>
  </si>
  <si>
    <t>№</t>
  </si>
  <si>
    <t>Спецодежда</t>
  </si>
  <si>
    <t>Ведро цинковое 9 литров</t>
  </si>
  <si>
    <t>шт.</t>
  </si>
  <si>
    <t>Губка для мытья посуды</t>
  </si>
  <si>
    <t>Мыльница</t>
  </si>
  <si>
    <t>Ерш туалетный</t>
  </si>
  <si>
    <t>Таз оцинкованный 12</t>
  </si>
  <si>
    <t>Лопаты для уборки</t>
  </si>
  <si>
    <t>Лопата штыковая</t>
  </si>
  <si>
    <t>Ножницы универсальные</t>
  </si>
  <si>
    <t>бак под мусор</t>
  </si>
  <si>
    <t>гигиена</t>
  </si>
  <si>
    <t>кус</t>
  </si>
  <si>
    <t>бумага туалетная</t>
  </si>
  <si>
    <t>рул</t>
  </si>
  <si>
    <t>мешки для мусора</t>
  </si>
  <si>
    <t>порошок стир</t>
  </si>
  <si>
    <t>пач</t>
  </si>
  <si>
    <t>дез.средство</t>
  </si>
  <si>
    <t>бут</t>
  </si>
  <si>
    <t>жавельон</t>
  </si>
  <si>
    <t>тряпка для мытья полов</t>
  </si>
  <si>
    <t>м</t>
  </si>
  <si>
    <t>метр</t>
  </si>
  <si>
    <t>жавильон</t>
  </si>
  <si>
    <t>лампочка</t>
  </si>
  <si>
    <t>Инструменты-3370</t>
  </si>
  <si>
    <t>Щетка по металлу</t>
  </si>
  <si>
    <t>Линейки измерительные</t>
  </si>
  <si>
    <t>Уровень брусковый</t>
  </si>
  <si>
    <t>Ножницы по металлу</t>
  </si>
  <si>
    <t>Ножовка по дереву</t>
  </si>
  <si>
    <t>Пилы круглые</t>
  </si>
  <si>
    <t>Полотно ножовочное</t>
  </si>
  <si>
    <t>Рубанки</t>
  </si>
  <si>
    <t>Стамески</t>
  </si>
  <si>
    <t>Слесарно-монтажный инструмент</t>
  </si>
  <si>
    <t xml:space="preserve">Ванны для стирки </t>
  </si>
  <si>
    <t xml:space="preserve">Горшоки для цветов </t>
  </si>
  <si>
    <t>Крышки</t>
  </si>
  <si>
    <t>Канцелярские принадлежности</t>
  </si>
  <si>
    <t>Бумага для принтеров, множительной техники</t>
  </si>
  <si>
    <t>пачка</t>
  </si>
  <si>
    <t>Рулонная бумага</t>
  </si>
  <si>
    <t>рулон</t>
  </si>
  <si>
    <t xml:space="preserve">Дневник </t>
  </si>
  <si>
    <t>семена</t>
  </si>
  <si>
    <t>стержень</t>
  </si>
  <si>
    <t>Расходные материалы к средствам автоматизации</t>
  </si>
  <si>
    <t>Катридж</t>
  </si>
  <si>
    <t>строительные материалы ( местный)</t>
  </si>
  <si>
    <t>живильон</t>
  </si>
  <si>
    <t>Ср-ва против бытовых насекомых:</t>
  </si>
  <si>
    <t>Электротехническая продукция-B113-15761</t>
  </si>
  <si>
    <t>Вилки электрические</t>
  </si>
  <si>
    <t>Патрон электрический</t>
  </si>
  <si>
    <t>лампа ДРЭЛ</t>
  </si>
  <si>
    <t>разетка</t>
  </si>
  <si>
    <t>плафоны</t>
  </si>
  <si>
    <t>выключатель</t>
  </si>
  <si>
    <t>кабель</t>
  </si>
  <si>
    <t>электроавтомат</t>
  </si>
  <si>
    <t>паранит</t>
  </si>
  <si>
    <t>сафиты</t>
  </si>
  <si>
    <t>крепление для провода</t>
  </si>
  <si>
    <t>Всего</t>
  </si>
  <si>
    <t xml:space="preserve">  </t>
  </si>
  <si>
    <t>Семена овощных культур</t>
  </si>
  <si>
    <t>Вилы садовые</t>
  </si>
  <si>
    <t>Грабли</t>
  </si>
  <si>
    <t>Секатор</t>
  </si>
  <si>
    <t>Тяпки</t>
  </si>
  <si>
    <t>Спортивный инвентарь - 102400</t>
  </si>
  <si>
    <t>Вымпелы спортивные</t>
  </si>
  <si>
    <t>кольца на цепях</t>
  </si>
  <si>
    <t>брусья гимнастические</t>
  </si>
  <si>
    <t>комплекс двухбашенный разноуровневый</t>
  </si>
  <si>
    <t>комплекс гимнастический "паутина"</t>
  </si>
  <si>
    <t>шведская стенка скольцами</t>
  </si>
  <si>
    <t>гимнастическая лестница "рукоход"</t>
  </si>
  <si>
    <t>Средства автоматизации - 1250:*</t>
  </si>
  <si>
    <t>Дискеты</t>
  </si>
  <si>
    <t>Ткани</t>
  </si>
  <si>
    <t>м.</t>
  </si>
  <si>
    <t>Ножницы</t>
  </si>
  <si>
    <t>всего</t>
  </si>
  <si>
    <t>Бухгалтер</t>
  </si>
  <si>
    <t>ОПЛАТА ГОРЮЧЕ-СМАЗОЧНЫХ МАТЕРИАЛОВ</t>
  </si>
  <si>
    <t>Расчет бензина:</t>
  </si>
  <si>
    <t>Марка автомобиля</t>
  </si>
  <si>
    <t>Годовой пробег (по факту 2004г.), км, моточасы</t>
  </si>
  <si>
    <t>Норма расхода, л</t>
  </si>
  <si>
    <t>Расход в зимний период (5,5 мес.), л</t>
  </si>
  <si>
    <t>Расход в летний период (6,5 мес.), л</t>
  </si>
  <si>
    <t>Всего в год, л</t>
  </si>
  <si>
    <t>Цена за 1 л, руб.</t>
  </si>
  <si>
    <t>Сумма в год, руб.</t>
  </si>
  <si>
    <t>УАЗ-31512</t>
  </si>
  <si>
    <t>ПАЗ-3205</t>
  </si>
  <si>
    <t>Москвич-214100</t>
  </si>
  <si>
    <t>ГАЗ-3307</t>
  </si>
  <si>
    <t>Расчет смазочных материалов:</t>
  </si>
  <si>
    <t>Кол-во бензина, л</t>
  </si>
  <si>
    <t>Расход в год, л</t>
  </si>
  <si>
    <t>УАЗ-31512, всего</t>
  </si>
  <si>
    <t>моторные масла</t>
  </si>
  <si>
    <t>трансмиссионные масла</t>
  </si>
  <si>
    <t>специальные жидкости</t>
  </si>
  <si>
    <t>пластичные смазки</t>
  </si>
  <si>
    <t>ПАЗ-3205, всего</t>
  </si>
  <si>
    <t>Москвич-214100, всего</t>
  </si>
  <si>
    <t>ГАЗ-3307, всего</t>
  </si>
  <si>
    <t>Итого по статье:</t>
  </si>
  <si>
    <t>руб.</t>
  </si>
  <si>
    <t>Расчет стоимости питания на 1 день для воспитанника школьного возраста (для коррекционных учреждений)</t>
  </si>
  <si>
    <t>Норма расхода</t>
  </si>
  <si>
    <t>Цена за 1 кг, руб.</t>
  </si>
  <si>
    <t>МЕДИКАМЕНТЫ, ПЕРЕВЯЗОЧНЫЕ СРЕДСТВА</t>
  </si>
  <si>
    <t>И ПРОЧИЕ ЛЕЧЕБНЫЕ РАСХОДЫ</t>
  </si>
  <si>
    <t>Анальгин таб. 0,5  №10</t>
  </si>
  <si>
    <t>Жгут резиновый</t>
  </si>
  <si>
    <t>Кордиамин капли фл. 30мл</t>
  </si>
  <si>
    <t>Цитрамон П таб. 0,24+0,18+0,03 №10</t>
  </si>
  <si>
    <t>Аскофен П таб. 0,2+0,2+0,04 №10</t>
  </si>
  <si>
    <t>Корвалол капли фл. 25мл</t>
  </si>
  <si>
    <t>Парацетамол таб. 0,5 №20</t>
  </si>
  <si>
    <t>Валидол таб.субл. 0,06 №10</t>
  </si>
  <si>
    <t>Бинт стерильный 5м *10см</t>
  </si>
  <si>
    <t>Вата стерильная хирургическая 250,0</t>
  </si>
  <si>
    <t>Марля медицинская 10м пакет</t>
  </si>
  <si>
    <t xml:space="preserve">Лейкопластырь </t>
  </si>
  <si>
    <t>Шприц 10,0</t>
  </si>
  <si>
    <t>Шприц одноразовый 5,0</t>
  </si>
  <si>
    <t>Расходы на медикаменты, перевязочные средства и прочие лечебные расходы</t>
  </si>
  <si>
    <t>Прочие расходы</t>
  </si>
  <si>
    <t xml:space="preserve">Директор </t>
  </si>
  <si>
    <r>
      <t xml:space="preserve">ПОДСТАТЬЯ </t>
    </r>
    <r>
      <rPr>
        <sz val="14"/>
        <rFont val="Times New Roman"/>
        <family val="1"/>
      </rPr>
      <t>310</t>
    </r>
  </si>
  <si>
    <t>УВЕЛИЧЕНИЕ СТОИМОСТИ ОСНОВНЫХ СРЕДСТВ БМСШ №3</t>
  </si>
  <si>
    <t>Учебная, художественная и методическая литература</t>
  </si>
  <si>
    <t>Кол-во по классам</t>
  </si>
  <si>
    <t>Кол-во всего</t>
  </si>
  <si>
    <t>Комнатные растения</t>
  </si>
  <si>
    <t>Малахов: Зеленая аптека</t>
  </si>
  <si>
    <t>Большой энциклопедический словарь</t>
  </si>
  <si>
    <t>Советы по домоводству</t>
  </si>
  <si>
    <t>трудовой кодекс</t>
  </si>
  <si>
    <t>ПОДСТАТЬЯ 310</t>
  </si>
  <si>
    <t>УВЕЛИЧЕНИЕ СТОИМОСТИ ОСНОВНЫХ СРЕДСТВ</t>
  </si>
  <si>
    <t xml:space="preserve">  Техника</t>
  </si>
  <si>
    <t>Цена</t>
  </si>
  <si>
    <t>Сумма</t>
  </si>
  <si>
    <t>Мягкий инвентарь и обмундирование</t>
  </si>
  <si>
    <t>Наименование инвентаря и оборудования</t>
  </si>
  <si>
    <t>Полагается по норме</t>
  </si>
  <si>
    <t>Численность детей, чел.</t>
  </si>
  <si>
    <t>Имеется в наличии</t>
  </si>
  <si>
    <t>Подлежит приобрести в 2006 г.</t>
  </si>
  <si>
    <t>В т.ч. истекает срок в 2004 г.</t>
  </si>
  <si>
    <t>Количество</t>
  </si>
  <si>
    <t>Валенки, размеры с 38 по 47</t>
  </si>
  <si>
    <t>Матрац ватный в тике размер 0,75*1,90*0,07 (1-спальный)</t>
  </si>
  <si>
    <t>Одеяла цветные, размер 1,45*2,05, синтепон</t>
  </si>
  <si>
    <t>Покрывало (тк. Жаккард) размер 1,60*2,10</t>
  </si>
  <si>
    <t>Полотенце махровое, размер 0,80*0,35, цветное</t>
  </si>
  <si>
    <t>Сапоги резиновые женские, размер с 35 по 42</t>
  </si>
  <si>
    <t>Перчатки диэлектрические</t>
  </si>
  <si>
    <t>Костюм для повара (куртка+брюки+колпак) (тк. Бязь)</t>
  </si>
  <si>
    <t>Футболка  спортивная</t>
  </si>
  <si>
    <t>Фартук с нагрудником клеенчатый</t>
  </si>
  <si>
    <t>Халат рабочий женский (тк. Нейлон), размеры с 42 по 46</t>
  </si>
  <si>
    <t>Костюм спортивный женский (100% полиэстер), размеры с 44</t>
  </si>
  <si>
    <t>Костюм спортивный мужской (100% полиэстер), размеры с 44</t>
  </si>
  <si>
    <t>Незапланированный мягкий инвентарь</t>
  </si>
  <si>
    <r>
      <t>ПОДСТАТЬЯ</t>
    </r>
    <r>
      <rPr>
        <sz val="14"/>
        <rFont val="Times New Roman"/>
        <family val="1"/>
      </rPr>
      <t xml:space="preserve"> 310</t>
    </r>
  </si>
  <si>
    <t>Бытовая техника - 93000</t>
  </si>
  <si>
    <t xml:space="preserve"> холодильник</t>
  </si>
  <si>
    <t>электроплита ЭП 4ЖШ</t>
  </si>
  <si>
    <t>Электротитан</t>
  </si>
  <si>
    <t>мормит для первых блюд ПМЭС-2</t>
  </si>
  <si>
    <t>мормит для вторых блюд ПМЭС-70-60</t>
  </si>
  <si>
    <t>холодильный шкаф ШХ-0,8</t>
  </si>
  <si>
    <t>морозильная камера</t>
  </si>
  <si>
    <t>бытовой холодильник</t>
  </si>
  <si>
    <t>Изделия культурно-бытового назначения - 12500:</t>
  </si>
  <si>
    <t>Костюм Деда мороза</t>
  </si>
  <si>
    <t>Костюм Снегурочки</t>
  </si>
  <si>
    <t>Ложка столовая из нержавеющей стали (М-13)</t>
  </si>
  <si>
    <t>Нож овощной с д/р дл. 130мм</t>
  </si>
  <si>
    <t xml:space="preserve">Нож консервный с д/р </t>
  </si>
  <si>
    <t>Нож из нержавеющей стали 280 мм</t>
  </si>
  <si>
    <t>Нож мясницкий стальной с д/р дл. 365 мм</t>
  </si>
  <si>
    <t>Нож столовый (М-13)</t>
  </si>
  <si>
    <t>Разнос пластмассовый 300*440мм</t>
  </si>
  <si>
    <t>Сито хозяйственное алюминеевое D-230 для просеивания</t>
  </si>
  <si>
    <t>Стакан стеклянный граненный 200мл</t>
  </si>
  <si>
    <t>Терка металлическая пирамидальная универсальная</t>
  </si>
  <si>
    <t>Чайник заворной фарфоровый 0,6л</t>
  </si>
  <si>
    <t>Чайник эмалированный 3,5л</t>
  </si>
  <si>
    <t>Яйцерезка пластмассовая</t>
  </si>
  <si>
    <t>Принадлежности для стирки и глажения белья - 1996,66:</t>
  </si>
  <si>
    <t>Ведро с педальной крышкой</t>
  </si>
  <si>
    <t>Ведро эмалированное 12л</t>
  </si>
  <si>
    <t>Доска гладильная с рукавом и удлинителем</t>
  </si>
  <si>
    <t>Таз эмалированный 12л</t>
  </si>
  <si>
    <t>Инструменты - 4515:</t>
  </si>
  <si>
    <t>Машина заточная FSM-125 (d-125мм, 120Вт) /Ferm/</t>
  </si>
  <si>
    <t>Электрорубанок Е 314 (Р-102) 102мм 750Вт</t>
  </si>
  <si>
    <t>Станки - 26400:</t>
  </si>
  <si>
    <t>Стол верстак</t>
  </si>
  <si>
    <t>костюм: лешего, бабы -яги, снежинок</t>
  </si>
  <si>
    <t>Мебель - 39000</t>
  </si>
  <si>
    <t>Доска 3-х элементная: зеленая поверхность</t>
  </si>
  <si>
    <t>Комплект, 2-х местный: фиксированная парта; взрослая</t>
  </si>
  <si>
    <t>комплект</t>
  </si>
  <si>
    <t>Шкаф ученический полуоткрыты</t>
  </si>
  <si>
    <t>табурет</t>
  </si>
  <si>
    <t>стол кухонный</t>
  </si>
  <si>
    <t xml:space="preserve">Спортивный инвентарь -52500 </t>
  </si>
  <si>
    <t>Перчатки боксерские</t>
  </si>
  <si>
    <t>пара</t>
  </si>
  <si>
    <t>Санки детские</t>
  </si>
  <si>
    <t>Мяч баскетбольный</t>
  </si>
  <si>
    <t>Мяч волейбольный</t>
  </si>
  <si>
    <t>Мяч футбольный</t>
  </si>
  <si>
    <t>Обруч пластмассовый</t>
  </si>
  <si>
    <t>футбольная сетка</t>
  </si>
  <si>
    <t>лыжи</t>
  </si>
  <si>
    <t>пар</t>
  </si>
  <si>
    <t>обруч массажер (жимфлекстор)</t>
  </si>
  <si>
    <t>кегли</t>
  </si>
  <si>
    <t>мяч большой</t>
  </si>
  <si>
    <t>средства вычислит. Техники</t>
  </si>
  <si>
    <t xml:space="preserve">принтер </t>
  </si>
  <si>
    <t>музыкальный центр</t>
  </si>
  <si>
    <t>компьютер</t>
  </si>
  <si>
    <t xml:space="preserve">                              итого</t>
  </si>
  <si>
    <t>приобретение книг для школьной библиотеки</t>
  </si>
  <si>
    <t>орг. техника</t>
  </si>
  <si>
    <t xml:space="preserve"> </t>
  </si>
  <si>
    <t>оверлог</t>
  </si>
  <si>
    <t>строй. Материалы:15100*</t>
  </si>
  <si>
    <t>Кабина душевая</t>
  </si>
  <si>
    <t xml:space="preserve">плаха </t>
  </si>
  <si>
    <t>куб</t>
  </si>
  <si>
    <t>брус</t>
  </si>
  <si>
    <t>половая рейка</t>
  </si>
  <si>
    <t>штакетник</t>
  </si>
  <si>
    <t>Электротехническая продукция - 3666:</t>
  </si>
  <si>
    <t>Кабель силовой с медными жилами</t>
  </si>
  <si>
    <t>Автотранспорт - 700000:</t>
  </si>
  <si>
    <t>Автобус</t>
  </si>
  <si>
    <t>Мед. Оборудование - 18040</t>
  </si>
  <si>
    <t>Спирометр</t>
  </si>
  <si>
    <t>Динамометр ручной</t>
  </si>
  <si>
    <t>Шкаф аптечный</t>
  </si>
  <si>
    <t>Пузырь для льда</t>
  </si>
  <si>
    <t>кушетка</t>
  </si>
  <si>
    <t>мед. Столик со стекллянной крышкой</t>
  </si>
  <si>
    <t>лампа настольная</t>
  </si>
  <si>
    <t>тонометр</t>
  </si>
  <si>
    <t>фонендоскоп</t>
  </si>
  <si>
    <t>бикс</t>
  </si>
  <si>
    <t>носилки</t>
  </si>
  <si>
    <t>кварц тубусный</t>
  </si>
  <si>
    <t>наглядное ипособие-</t>
  </si>
  <si>
    <t>набор таблиц по биологии6-11 кл.</t>
  </si>
  <si>
    <t>Директор                        Беперстова Л.Н.</t>
  </si>
  <si>
    <t>Приобретение спортивного оборудования и инвентаря</t>
  </si>
  <si>
    <t>Приобретение мебели для учебных целей</t>
  </si>
  <si>
    <t>Приобретение учебников</t>
  </si>
  <si>
    <r>
      <t>СТАТЬЯ</t>
    </r>
    <r>
      <rPr>
        <sz val="14"/>
        <rFont val="Times New Roman"/>
        <family val="1"/>
      </rPr>
      <t xml:space="preserve"> 300</t>
    </r>
  </si>
  <si>
    <t>ПОСТУПЛЕНИЕ НЕФИНАНСОВЫХ АКТИВОВ</t>
  </si>
  <si>
    <t>БМСШ №3</t>
  </si>
  <si>
    <t>подстатья 310</t>
  </si>
  <si>
    <t>Увеличение стоимости основных средств</t>
  </si>
  <si>
    <t>подстатья 340</t>
  </si>
  <si>
    <t>Увеличение стоимости материальных запасов</t>
  </si>
  <si>
    <r>
      <t xml:space="preserve">ПОДСТАТЬЯ </t>
    </r>
    <r>
      <rPr>
        <sz val="14"/>
        <rFont val="Times New Roman"/>
        <family val="1"/>
      </rPr>
      <t>290</t>
    </r>
  </si>
  <si>
    <t>ПРОЧИЕ РАСХОДЫ</t>
  </si>
  <si>
    <t>(СВОД)БМСШ №3</t>
  </si>
  <si>
    <t>приобретение ценных подарков</t>
  </si>
  <si>
    <t>*</t>
  </si>
  <si>
    <t>раза</t>
  </si>
  <si>
    <t>оформление земли 7500*2</t>
  </si>
  <si>
    <t>Гос.пошлина за регистрацию  прав  на недвиж.имущество</t>
  </si>
  <si>
    <t>Гос.пошлина за предост. лицензии</t>
  </si>
  <si>
    <t>аттестация</t>
  </si>
  <si>
    <t>оформление тех. паспорта</t>
  </si>
  <si>
    <t>Гос.пошлина за гос.регистрацию трансп.средств с выдачей</t>
  </si>
  <si>
    <t>Расходы за тех.осмотр автотранспорта</t>
  </si>
  <si>
    <t>Налог за загрязнение окружающей среды (1, 2, 4 кварталы по 3000 руб.)</t>
  </si>
  <si>
    <t>9000?</t>
  </si>
  <si>
    <t>программа производственного контроля</t>
  </si>
  <si>
    <r>
      <t xml:space="preserve">ПОДСТАТЬЯ </t>
    </r>
    <r>
      <rPr>
        <sz val="14"/>
        <rFont val="Times New Roman"/>
        <family val="1"/>
      </rPr>
      <t>226</t>
    </r>
  </si>
  <si>
    <t>ПРОЧИЕ УСЛУГИ</t>
  </si>
  <si>
    <t>проживание по командировкам, служебным разъездам, курсам повышения квалификации БМСШ №3</t>
  </si>
  <si>
    <t>Кол-во командировок</t>
  </si>
  <si>
    <t>Кол-во дней</t>
  </si>
  <si>
    <t>Кол-во чел.</t>
  </si>
  <si>
    <t>итого за 1 квартал</t>
  </si>
  <si>
    <t>Красноярск</t>
  </si>
  <si>
    <t>итого за 2 квартал</t>
  </si>
  <si>
    <t>Итого за 2 квартал:</t>
  </si>
  <si>
    <t>Итого за 3 квартал:</t>
  </si>
  <si>
    <t>итого за 4квартал:</t>
  </si>
  <si>
    <t>ИТОГО ЗА ГОД :</t>
  </si>
  <si>
    <t>Экскурсии</t>
  </si>
  <si>
    <t>Цена 1 билета, руб.</t>
  </si>
  <si>
    <t>Кол-во экскурсий</t>
  </si>
  <si>
    <t>Красноярск "Роев ручей"</t>
  </si>
  <si>
    <t>Красноярск "Парк Горького"</t>
  </si>
  <si>
    <t xml:space="preserve">красноярск музей </t>
  </si>
  <si>
    <t>красноярск муз. Комедия</t>
  </si>
  <si>
    <t>красноярск стадион Локомотив</t>
  </si>
  <si>
    <t xml:space="preserve">ПРОЧИЕ УСЛУГИ </t>
  </si>
  <si>
    <t>по оплате по договорам гражданско-правового характера</t>
  </si>
  <si>
    <t>Стоимость работ, руб.</t>
  </si>
  <si>
    <t>Стоимость работ с учетом начислений (26,2%), руб.</t>
  </si>
  <si>
    <t>Ремонт водопровода</t>
  </si>
  <si>
    <t>Ремонт электроосвещения (замена эл. проводки)</t>
  </si>
  <si>
    <t>Ремонт швейных машин 11*200руб.</t>
  </si>
  <si>
    <t>Ремонт пианино 1*1000</t>
  </si>
  <si>
    <t>ремонт эл. Плит</t>
  </si>
  <si>
    <t>ремонт эл.титана</t>
  </si>
  <si>
    <t xml:space="preserve">Бухгалтер      </t>
  </si>
  <si>
    <r>
      <t xml:space="preserve">ПОДСТАТЬЯ </t>
    </r>
    <r>
      <rPr>
        <sz val="14"/>
        <rFont val="Times New Roman"/>
        <family val="1"/>
      </rPr>
      <t>225</t>
    </r>
  </si>
  <si>
    <t>УСЛУГИ ПО СОДЕРЖАНИЮ ИМУЩЕСТВА</t>
  </si>
  <si>
    <r>
      <t>ПОДСТАТЬЯ</t>
    </r>
    <r>
      <rPr>
        <sz val="14"/>
        <rFont val="Times New Roman"/>
        <family val="1"/>
      </rPr>
      <t xml:space="preserve"> 226</t>
    </r>
  </si>
  <si>
    <t>медосмотр 1300 *11  =</t>
  </si>
  <si>
    <t xml:space="preserve">Обучение электро-технического персонала: </t>
  </si>
  <si>
    <t>чел.</t>
  </si>
  <si>
    <t>Оплата экскурсий (расшифровка прилагается)</t>
  </si>
  <si>
    <t>приобретение и изготовление бланков</t>
  </si>
  <si>
    <t>%</t>
  </si>
  <si>
    <t>лицензии на Windows</t>
  </si>
  <si>
    <t>Расходы на проживание по командировкам и курсам повышения квалификации (расчет прилагается)</t>
  </si>
  <si>
    <t>Оплата договоров на обязат. страхование гражданской ответственности владельцев транспортных средств (расшифровка прилагается)</t>
  </si>
  <si>
    <t>Лицензирование</t>
  </si>
  <si>
    <t xml:space="preserve">                          Итого:</t>
  </si>
  <si>
    <t>Расходы на транспортБМСШ №3</t>
  </si>
  <si>
    <t>Вид работы</t>
  </si>
  <si>
    <t>Кол-во, ед.</t>
  </si>
  <si>
    <t>Стоимость, руб.</t>
  </si>
  <si>
    <t>Текущий ремонт автотранспорта Т-40</t>
  </si>
  <si>
    <t>1. Вывоз мусора (согласно договора)</t>
  </si>
  <si>
    <t>куб.м.</t>
  </si>
  <si>
    <t>без</t>
  </si>
  <si>
    <t>НДС</t>
  </si>
  <si>
    <t>2. Дератизация и дезинфекция</t>
  </si>
  <si>
    <t xml:space="preserve">Дог. </t>
  </si>
  <si>
    <t>мес.</t>
  </si>
  <si>
    <t>6. Промывка, опрессовка системы отопления (по факту 2005г., смета прилагается)</t>
  </si>
  <si>
    <t>7. Замеры сопротивления изоляции электрической сети (по факту 2005г., смета прилагается)</t>
  </si>
  <si>
    <t xml:space="preserve">8. Ремонт отопительной системы </t>
  </si>
  <si>
    <t xml:space="preserve">9. Текущий ремонт оборудования </t>
  </si>
  <si>
    <t xml:space="preserve">10. Текущий ремонт помещений </t>
  </si>
  <si>
    <t xml:space="preserve">3 Обслуживание ОПС </t>
  </si>
  <si>
    <t>4. Пожарные извещатели с дублирование на пульт пожарной охраны</t>
  </si>
  <si>
    <r>
      <t xml:space="preserve">ПОДСТАТЬЯ </t>
    </r>
    <r>
      <rPr>
        <sz val="14"/>
        <rFont val="Times New Roman"/>
        <family val="1"/>
      </rPr>
      <t>224</t>
    </r>
  </si>
  <si>
    <t>АРЕНДНАЯ ПЛАТА ЗА ПОЛЬЗОВАНИЕ ИМУЩЕСТВОМ</t>
  </si>
  <si>
    <t>ИТОГО:</t>
  </si>
  <si>
    <t xml:space="preserve">Директор                                                                             </t>
  </si>
  <si>
    <r>
      <t>ПОДСТАТЬЯ</t>
    </r>
    <r>
      <rPr>
        <sz val="14"/>
        <rFont val="Times New Roman"/>
        <family val="1"/>
      </rPr>
      <t xml:space="preserve"> 223</t>
    </r>
  </si>
  <si>
    <t>КОММУНАЛЬНЫЕ УСЛУГИ</t>
  </si>
  <si>
    <t>Горячая вода:</t>
  </si>
  <si>
    <t>Гкал</t>
  </si>
  <si>
    <t>Электроэнергия:</t>
  </si>
  <si>
    <t>Квт</t>
  </si>
  <si>
    <t>Холодная вода:</t>
  </si>
  <si>
    <t>Спуск:</t>
  </si>
  <si>
    <t>утверждено</t>
  </si>
  <si>
    <r>
      <t xml:space="preserve">ПОДСТАТЬЯ </t>
    </r>
    <r>
      <rPr>
        <sz val="14"/>
        <rFont val="Times New Roman"/>
        <family val="1"/>
      </rPr>
      <t>222</t>
    </r>
  </si>
  <si>
    <t>ТРАНСПОРТНЫЕ УСЛУГИ</t>
  </si>
  <si>
    <t>Кол-во, ед., час.</t>
  </si>
  <si>
    <t>ТРАНСПОРТНЫЕ УСЛУГИ БМСШ №3</t>
  </si>
  <si>
    <t>проезд на командировки, служебные разъезды, курсы повышения квалификации</t>
  </si>
  <si>
    <t>Красноярск служебн.</t>
  </si>
  <si>
    <t>Итого за 1 квартал:</t>
  </si>
  <si>
    <t>Канск (учеба)</t>
  </si>
  <si>
    <t>Итого за 4 квартал:</t>
  </si>
  <si>
    <t>Итого 3 квартал :</t>
  </si>
  <si>
    <t>Наем транспортных средств</t>
  </si>
  <si>
    <t>Оплата проезда по служебным командировкам и курсам повышения квалификации</t>
  </si>
  <si>
    <t>Итого по статье 222:</t>
  </si>
  <si>
    <t>УСЛУГИ СВЯЗИ</t>
  </si>
  <si>
    <t>Подключение к Глобальной сети Интернет:</t>
  </si>
  <si>
    <t>Оплата за электронную почту:</t>
  </si>
  <si>
    <t>у.е.</t>
  </si>
  <si>
    <t xml:space="preserve">раб.дней - </t>
  </si>
  <si>
    <t>- абон.плата за почтовый ящик</t>
  </si>
  <si>
    <t>час</t>
  </si>
  <si>
    <t>раб.дней-</t>
  </si>
  <si>
    <t>- оплата времени соединения</t>
  </si>
  <si>
    <t>Установка телефонов:</t>
  </si>
  <si>
    <t>аппарата</t>
  </si>
  <si>
    <t>Расчет оплаты за связь на 2009 год</t>
  </si>
  <si>
    <t>кол-во мин. в год</t>
  </si>
  <si>
    <t>тариф за 1 мин., руб.</t>
  </si>
  <si>
    <t>сумма в год, руб.</t>
  </si>
  <si>
    <t>кол-во осн.+осн. с доп. тел.</t>
  </si>
  <si>
    <t>транзит</t>
  </si>
  <si>
    <t>бронь</t>
  </si>
  <si>
    <t>мини АТС</t>
  </si>
  <si>
    <t>тариф за абон.плату, руб.</t>
  </si>
  <si>
    <t>тариф за транзит, руб.</t>
  </si>
  <si>
    <t>тариф за бронь, руб.</t>
  </si>
  <si>
    <t>тариф за тех.обслуж., руб.</t>
  </si>
  <si>
    <t>тариф по мини АТС</t>
  </si>
  <si>
    <t>кол-во междугород.мин. в мес.</t>
  </si>
  <si>
    <t>ст-ть мин. за междугород.разг, руб.</t>
  </si>
  <si>
    <t>ИТОГО, руб.</t>
  </si>
  <si>
    <r>
      <t>СТАТЬЯ</t>
    </r>
    <r>
      <rPr>
        <sz val="14"/>
        <rFont val="Times New Roman"/>
        <family val="1"/>
      </rPr>
      <t xml:space="preserve"> 220</t>
    </r>
  </si>
  <si>
    <t>ПРИОБРЕТЕНИЕ УСЛУГ</t>
  </si>
  <si>
    <t>подстатья 221</t>
  </si>
  <si>
    <t>Услуги связи</t>
  </si>
  <si>
    <t>подстатья 222</t>
  </si>
  <si>
    <t>Транспортные услуги</t>
  </si>
  <si>
    <t>подстатья 223</t>
  </si>
  <si>
    <t>Коммунальные услуги</t>
  </si>
  <si>
    <t>подстатья 224</t>
  </si>
  <si>
    <t>Арендная плата за пользование имуществом</t>
  </si>
  <si>
    <t>подстатья 225</t>
  </si>
  <si>
    <t>Услуги по содержанию имущества</t>
  </si>
  <si>
    <t>подстатья 226</t>
  </si>
  <si>
    <t>Прочие услуги</t>
  </si>
  <si>
    <r>
      <t xml:space="preserve">ПОДСТАТЬЯ </t>
    </r>
    <r>
      <rPr>
        <sz val="14"/>
        <rFont val="Times New Roman"/>
        <family val="1"/>
      </rPr>
      <t>213</t>
    </r>
  </si>
  <si>
    <t xml:space="preserve">НАЧИСЛЕНИЯ НА ОПЛАТУ ТРУДА </t>
  </si>
  <si>
    <t>Страховой тариф на обязательное социальное страхование от несчастных случаев на производстве и профессиональных заболеваний (0,2 %)</t>
  </si>
  <si>
    <t xml:space="preserve">Бухгалтер  </t>
  </si>
  <si>
    <r>
      <t xml:space="preserve">ПОДСТАТЬЯ </t>
    </r>
    <r>
      <rPr>
        <sz val="14"/>
        <rFont val="Times New Roman"/>
        <family val="1"/>
      </rPr>
      <t>212</t>
    </r>
  </si>
  <si>
    <t>ПРОЧИЕ ВЫПЛАТЫ</t>
  </si>
  <si>
    <t>суточные на командировки, служебные разъезды, курсы повышения квалификации</t>
  </si>
  <si>
    <t>Итого за год</t>
  </si>
  <si>
    <t xml:space="preserve">Бухгалтер </t>
  </si>
  <si>
    <t>Итого по статье 212:</t>
  </si>
  <si>
    <t>Расходы на суточные по командировкам и курсам повышения квалификации</t>
  </si>
  <si>
    <t>Ежемесячное  пособие на ребенка 65 руб*8 мес.*1 чел=520</t>
  </si>
  <si>
    <r>
      <t xml:space="preserve">СТАТЬЯ </t>
    </r>
    <r>
      <rPr>
        <sz val="14"/>
        <rFont val="Times New Roman"/>
        <family val="1"/>
      </rPr>
      <t>210</t>
    </r>
  </si>
  <si>
    <t>ОПЛАТА ТРУДА И НАЧИСЛЕНИЯ НА ОПЛАТУ ТРУДА</t>
  </si>
  <si>
    <t>подстатья 211</t>
  </si>
  <si>
    <t>Заработная плата</t>
  </si>
  <si>
    <t>подстатья 212</t>
  </si>
  <si>
    <t>Прочие выплаты</t>
  </si>
  <si>
    <t>подстатья 213</t>
  </si>
  <si>
    <t>Начисления на оплату труда</t>
  </si>
  <si>
    <t>Итого по статье 210:</t>
  </si>
  <si>
    <t>Оборудование лабораторное</t>
  </si>
  <si>
    <t>Приобретение мебели для АУП</t>
  </si>
  <si>
    <t xml:space="preserve">мыло туалетное жидкое </t>
  </si>
  <si>
    <r>
      <t xml:space="preserve">ПОДСТАТЬЯ </t>
    </r>
    <r>
      <rPr>
        <sz val="14"/>
        <color indexed="10"/>
        <rFont val="Times New Roman"/>
        <family val="1"/>
      </rPr>
      <t>340</t>
    </r>
  </si>
  <si>
    <t>Местный сумма, руб.</t>
  </si>
  <si>
    <t>Субвенция педработники сумма, руб.</t>
  </si>
  <si>
    <t>Субвенция АУП сумма, руб.</t>
  </si>
  <si>
    <t>МКОУ БМСШ №3  на 2017г</t>
  </si>
  <si>
    <t>Единый социальный налог (30 %)</t>
  </si>
  <si>
    <t>Оплата услуг местной и междугородной телефонной связи (расшифровка прилагается)</t>
  </si>
  <si>
    <t>мес</t>
  </si>
  <si>
    <r>
      <t xml:space="preserve">ПОДСТАТЬЯ </t>
    </r>
    <r>
      <rPr>
        <sz val="14"/>
        <rFont val="Times New Roman"/>
        <family val="1"/>
      </rPr>
      <t>221</t>
    </r>
  </si>
  <si>
    <t>руб.1</t>
  </si>
  <si>
    <t>руб</t>
  </si>
  <si>
    <t>Обслуживание приборов учета тепла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</si>
</sst>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"/>
    <numFmt numFmtId="175" formatCode="0.0000"/>
    <numFmt numFmtId="176" formatCode="0;[Red]0"/>
  </numFmts>
  <fonts count="5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2"/>
      <color indexed="20"/>
      <name val="Times New Roman"/>
      <family val="1"/>
    </font>
    <font>
      <b/>
      <i/>
      <sz val="12"/>
      <name val="Times New Roman"/>
      <family val="1"/>
    </font>
    <font>
      <sz val="12"/>
      <color indexed="14"/>
      <name val="Times New Roman"/>
      <family val="1"/>
    </font>
    <font>
      <sz val="8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4"/>
      <name val="Times New Roman"/>
      <family val="1"/>
    </font>
    <font>
      <sz val="14"/>
      <color indexed="14"/>
      <name val="Times New Roman"/>
      <family val="1"/>
    </font>
    <font>
      <sz val="14"/>
      <name val="Arial Cyr"/>
      <family val="2"/>
    </font>
    <font>
      <sz val="12"/>
      <color indexed="17"/>
      <name val="Times New Roman"/>
      <family val="1"/>
    </font>
    <font>
      <u val="single"/>
      <sz val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wrapText="1"/>
    </xf>
    <xf numFmtId="2" fontId="6" fillId="0" borderId="14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2" fontId="6" fillId="0" borderId="0" xfId="0" applyNumberFormat="1" applyFont="1" applyAlignment="1">
      <alignment horizontal="center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right"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2" fontId="9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4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6" fillId="0" borderId="15" xfId="0" applyFont="1" applyBorder="1" applyAlignment="1">
      <alignment/>
    </xf>
    <xf numFmtId="0" fontId="3" fillId="0" borderId="15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vertical="top" wrapText="1"/>
    </xf>
    <xf numFmtId="0" fontId="6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0" fillId="0" borderId="10" xfId="0" applyFont="1" applyBorder="1" applyAlignment="1">
      <alignment horizontal="right" wrapText="1"/>
    </xf>
    <xf numFmtId="2" fontId="10" fillId="0" borderId="10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right" wrapText="1"/>
    </xf>
    <xf numFmtId="2" fontId="10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2" fontId="6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2" fontId="10" fillId="0" borderId="10" xfId="0" applyNumberFormat="1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center" wrapText="1"/>
    </xf>
    <xf numFmtId="0" fontId="6" fillId="0" borderId="0" xfId="0" applyFont="1" applyFill="1" applyAlignment="1">
      <alignment wrapText="1"/>
    </xf>
    <xf numFmtId="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2" fontId="6" fillId="0" borderId="10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2" fontId="7" fillId="0" borderId="10" xfId="0" applyNumberFormat="1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2" fontId="4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16" fillId="0" borderId="0" xfId="0" applyFont="1" applyFill="1" applyAlignment="1">
      <alignment wrapText="1"/>
    </xf>
    <xf numFmtId="0" fontId="17" fillId="0" borderId="0" xfId="0" applyFont="1" applyAlignment="1">
      <alignment/>
    </xf>
    <xf numFmtId="0" fontId="11" fillId="0" borderId="0" xfId="0" applyFont="1" applyAlignment="1">
      <alignment wrapText="1"/>
    </xf>
    <xf numFmtId="0" fontId="6" fillId="0" borderId="10" xfId="0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2" fontId="6" fillId="0" borderId="10" xfId="0" applyNumberFormat="1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vertical="top" wrapText="1"/>
    </xf>
    <xf numFmtId="2" fontId="6" fillId="0" borderId="14" xfId="0" applyNumberFormat="1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 wrapText="1"/>
    </xf>
    <xf numFmtId="2" fontId="6" fillId="0" borderId="17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right" wrapText="1"/>
    </xf>
    <xf numFmtId="0" fontId="6" fillId="0" borderId="20" xfId="0" applyFont="1" applyBorder="1" applyAlignment="1">
      <alignment horizontal="left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left" wrapText="1"/>
    </xf>
    <xf numFmtId="2" fontId="20" fillId="0" borderId="11" xfId="0" applyNumberFormat="1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2" fontId="6" fillId="0" borderId="10" xfId="0" applyNumberFormat="1" applyFont="1" applyBorder="1" applyAlignment="1">
      <alignment horizontal="left" wrapText="1"/>
    </xf>
    <xf numFmtId="4" fontId="6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right" wrapText="1"/>
    </xf>
    <xf numFmtId="172" fontId="6" fillId="0" borderId="20" xfId="0" applyNumberFormat="1" applyFont="1" applyBorder="1" applyAlignment="1">
      <alignment horizontal="center" wrapText="1"/>
    </xf>
    <xf numFmtId="0" fontId="6" fillId="0" borderId="20" xfId="0" applyNumberFormat="1" applyFont="1" applyBorder="1" applyAlignment="1">
      <alignment horizontal="center" wrapText="1"/>
    </xf>
    <xf numFmtId="172" fontId="6" fillId="0" borderId="20" xfId="0" applyNumberFormat="1" applyFont="1" applyBorder="1" applyAlignment="1">
      <alignment horizontal="left" wrapText="1"/>
    </xf>
    <xf numFmtId="49" fontId="6" fillId="0" borderId="20" xfId="0" applyNumberFormat="1" applyFont="1" applyBorder="1" applyAlignment="1">
      <alignment horizontal="left" wrapText="1"/>
    </xf>
    <xf numFmtId="2" fontId="6" fillId="0" borderId="20" xfId="0" applyNumberFormat="1" applyFont="1" applyBorder="1" applyAlignment="1">
      <alignment horizontal="left" wrapText="1"/>
    </xf>
    <xf numFmtId="1" fontId="6" fillId="0" borderId="20" xfId="0" applyNumberFormat="1" applyFont="1" applyBorder="1" applyAlignment="1">
      <alignment horizontal="left" wrapText="1"/>
    </xf>
    <xf numFmtId="4" fontId="3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 indent="2"/>
    </xf>
    <xf numFmtId="4" fontId="3" fillId="0" borderId="1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left" indent="1"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 horizontal="center"/>
    </xf>
    <xf numFmtId="2" fontId="6" fillId="0" borderId="16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22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left" inden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72" fontId="6" fillId="0" borderId="16" xfId="0" applyNumberFormat="1" applyFont="1" applyBorder="1" applyAlignment="1">
      <alignment horizontal="left"/>
    </xf>
    <xf numFmtId="172" fontId="6" fillId="0" borderId="0" xfId="0" applyNumberFormat="1" applyFont="1" applyBorder="1" applyAlignment="1">
      <alignment horizontal="left"/>
    </xf>
    <xf numFmtId="172" fontId="6" fillId="0" borderId="16" xfId="0" applyNumberFormat="1" applyFont="1" applyBorder="1" applyAlignment="1">
      <alignment horizontal="left" wrapText="1"/>
    </xf>
    <xf numFmtId="172" fontId="6" fillId="0" borderId="0" xfId="0" applyNumberFormat="1" applyFont="1" applyBorder="1" applyAlignment="1">
      <alignment horizontal="left" wrapText="1"/>
    </xf>
    <xf numFmtId="172" fontId="6" fillId="0" borderId="12" xfId="0" applyNumberFormat="1" applyFont="1" applyBorder="1" applyAlignment="1">
      <alignment horizontal="left" wrapText="1"/>
    </xf>
    <xf numFmtId="3" fontId="3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19" fillId="0" borderId="16" xfId="0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center"/>
    </xf>
    <xf numFmtId="174" fontId="6" fillId="0" borderId="16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6" fillId="0" borderId="2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4" fillId="0" borderId="0" xfId="0" applyFont="1" applyAlignment="1">
      <alignment/>
    </xf>
    <xf numFmtId="1" fontId="6" fillId="0" borderId="0" xfId="0" applyNumberFormat="1" applyFont="1" applyAlignment="1">
      <alignment/>
    </xf>
    <xf numFmtId="2" fontId="6" fillId="0" borderId="32" xfId="0" applyNumberFormat="1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4" fontId="3" fillId="0" borderId="32" xfId="0" applyNumberFormat="1" applyFont="1" applyBorder="1" applyAlignment="1">
      <alignment horizontal="center" wrapText="1"/>
    </xf>
    <xf numFmtId="0" fontId="6" fillId="0" borderId="32" xfId="0" applyFont="1" applyBorder="1" applyAlignment="1">
      <alignment wrapText="1"/>
    </xf>
    <xf numFmtId="0" fontId="6" fillId="0" borderId="1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wrapText="1"/>
    </xf>
    <xf numFmtId="0" fontId="6" fillId="0" borderId="32" xfId="0" applyFont="1" applyBorder="1" applyAlignment="1">
      <alignment horizontal="center"/>
    </xf>
    <xf numFmtId="0" fontId="6" fillId="0" borderId="32" xfId="0" applyFont="1" applyBorder="1" applyAlignment="1">
      <alignment horizontal="justify"/>
    </xf>
    <xf numFmtId="0" fontId="2" fillId="0" borderId="32" xfId="0" applyFont="1" applyBorder="1" applyAlignment="1">
      <alignment/>
    </xf>
    <xf numFmtId="0" fontId="2" fillId="0" borderId="32" xfId="0" applyFont="1" applyBorder="1" applyAlignment="1">
      <alignment horizontal="center"/>
    </xf>
    <xf numFmtId="2" fontId="6" fillId="0" borderId="33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wrapText="1"/>
    </xf>
    <xf numFmtId="0" fontId="14" fillId="0" borderId="3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21" xfId="0" applyNumberFormat="1" applyFont="1" applyBorder="1" applyAlignment="1">
      <alignment horizontal="center"/>
    </xf>
    <xf numFmtId="2" fontId="6" fillId="0" borderId="32" xfId="0" applyNumberFormat="1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6" fillId="0" borderId="32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center" vertical="top" wrapText="1"/>
    </xf>
    <xf numFmtId="2" fontId="6" fillId="0" borderId="32" xfId="0" applyNumberFormat="1" applyFont="1" applyBorder="1" applyAlignment="1">
      <alignment horizontal="center" vertical="top" wrapText="1"/>
    </xf>
    <xf numFmtId="2" fontId="6" fillId="0" borderId="32" xfId="0" applyNumberFormat="1" applyFont="1" applyBorder="1" applyAlignment="1">
      <alignment horizontal="center"/>
    </xf>
    <xf numFmtId="0" fontId="6" fillId="0" borderId="32" xfId="0" applyFont="1" applyBorder="1" applyAlignment="1">
      <alignment horizontal="justify" vertical="top" wrapText="1"/>
    </xf>
    <xf numFmtId="0" fontId="3" fillId="0" borderId="32" xfId="0" applyFont="1" applyBorder="1" applyAlignment="1">
      <alignment horizontal="center" vertical="top" wrapText="1"/>
    </xf>
    <xf numFmtId="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justify" vertical="top" wrapText="1"/>
    </xf>
    <xf numFmtId="0" fontId="3" fillId="0" borderId="32" xfId="0" applyFont="1" applyBorder="1" applyAlignment="1">
      <alignment horizontal="center"/>
    </xf>
    <xf numFmtId="2" fontId="3" fillId="0" borderId="32" xfId="0" applyNumberFormat="1" applyFont="1" applyBorder="1" applyAlignment="1">
      <alignment horizontal="center" vertical="top" wrapText="1"/>
    </xf>
    <xf numFmtId="0" fontId="3" fillId="0" borderId="32" xfId="0" applyFont="1" applyBorder="1" applyAlignment="1">
      <alignment vertical="top" wrapText="1"/>
    </xf>
    <xf numFmtId="0" fontId="6" fillId="0" borderId="13" xfId="0" applyFont="1" applyBorder="1" applyAlignment="1">
      <alignment horizontal="left" vertical="center" wrapText="1"/>
    </xf>
    <xf numFmtId="2" fontId="3" fillId="0" borderId="32" xfId="0" applyNumberFormat="1" applyFont="1" applyBorder="1" applyAlignment="1">
      <alignment horizontal="center" wrapText="1"/>
    </xf>
    <xf numFmtId="2" fontId="6" fillId="0" borderId="15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/>
    </xf>
    <xf numFmtId="2" fontId="6" fillId="0" borderId="32" xfId="0" applyNumberFormat="1" applyFont="1" applyFill="1" applyBorder="1" applyAlignment="1">
      <alignment horizontal="center" wrapText="1"/>
    </xf>
    <xf numFmtId="0" fontId="6" fillId="0" borderId="32" xfId="0" applyFont="1" applyBorder="1" applyAlignment="1">
      <alignment/>
    </xf>
    <xf numFmtId="1" fontId="6" fillId="0" borderId="32" xfId="0" applyNumberFormat="1" applyFont="1" applyBorder="1" applyAlignment="1">
      <alignment horizontal="center"/>
    </xf>
    <xf numFmtId="176" fontId="6" fillId="0" borderId="32" xfId="0" applyNumberFormat="1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 wrapText="1"/>
    </xf>
    <xf numFmtId="0" fontId="14" fillId="0" borderId="32" xfId="0" applyFont="1" applyBorder="1" applyAlignment="1">
      <alignment/>
    </xf>
    <xf numFmtId="1" fontId="6" fillId="0" borderId="32" xfId="0" applyNumberFormat="1" applyFont="1" applyBorder="1" applyAlignment="1">
      <alignment horizontal="center" vertical="center" wrapText="1"/>
    </xf>
    <xf numFmtId="1" fontId="3" fillId="0" borderId="32" xfId="0" applyNumberFormat="1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wrapText="1"/>
    </xf>
    <xf numFmtId="4" fontId="6" fillId="0" borderId="12" xfId="0" applyNumberFormat="1" applyFont="1" applyBorder="1" applyAlignment="1">
      <alignment horizontal="center" wrapText="1"/>
    </xf>
    <xf numFmtId="2" fontId="6" fillId="0" borderId="15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72" fontId="6" fillId="0" borderId="0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 horizontal="right" wrapText="1"/>
    </xf>
    <xf numFmtId="172" fontId="6" fillId="0" borderId="20" xfId="0" applyNumberFormat="1" applyFont="1" applyBorder="1" applyAlignment="1">
      <alignment horizontal="left" wrapText="1"/>
    </xf>
    <xf numFmtId="1" fontId="6" fillId="0" borderId="20" xfId="0" applyNumberFormat="1" applyFont="1" applyBorder="1" applyAlignment="1">
      <alignment horizontal="center" wrapText="1"/>
    </xf>
    <xf numFmtId="2" fontId="6" fillId="0" borderId="16" xfId="0" applyNumberFormat="1" applyFont="1" applyBorder="1" applyAlignment="1">
      <alignment horizontal="right" wrapText="1"/>
    </xf>
    <xf numFmtId="2" fontId="6" fillId="0" borderId="0" xfId="0" applyNumberFormat="1" applyFont="1" applyBorder="1" applyAlignment="1">
      <alignment horizontal="left" wrapText="1"/>
    </xf>
    <xf numFmtId="175" fontId="6" fillId="0" borderId="0" xfId="0" applyNumberFormat="1" applyFont="1" applyBorder="1" applyAlignment="1">
      <alignment horizontal="left" wrapText="1"/>
    </xf>
    <xf numFmtId="1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4" fontId="3" fillId="0" borderId="32" xfId="0" applyNumberFormat="1" applyFont="1" applyBorder="1" applyAlignment="1">
      <alignment horizontal="center"/>
    </xf>
    <xf numFmtId="2" fontId="6" fillId="0" borderId="32" xfId="0" applyNumberFormat="1" applyFont="1" applyBorder="1" applyAlignment="1">
      <alignment/>
    </xf>
    <xf numFmtId="3" fontId="6" fillId="0" borderId="32" xfId="0" applyNumberFormat="1" applyFont="1" applyBorder="1" applyAlignment="1">
      <alignment horizontal="center" vertical="center" wrapText="1"/>
    </xf>
    <xf numFmtId="2" fontId="6" fillId="0" borderId="32" xfId="0" applyNumberFormat="1" applyFont="1" applyBorder="1" applyAlignment="1">
      <alignment wrapText="1"/>
    </xf>
    <xf numFmtId="2" fontId="3" fillId="0" borderId="15" xfId="0" applyNumberFormat="1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2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2" fontId="6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172" fontId="3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2" fontId="6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0" xfId="0" applyFont="1" applyBorder="1" applyAlignment="1">
      <alignment horizontal="justify"/>
    </xf>
    <xf numFmtId="0" fontId="6" fillId="0" borderId="10" xfId="0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/>
    </xf>
    <xf numFmtId="0" fontId="6" fillId="0" borderId="19" xfId="0" applyFont="1" applyBorder="1" applyAlignment="1">
      <alignment horizontal="justify"/>
    </xf>
    <xf numFmtId="2" fontId="3" fillId="0" borderId="15" xfId="0" applyNumberFormat="1" applyFont="1" applyBorder="1" applyAlignment="1">
      <alignment horizontal="center"/>
    </xf>
    <xf numFmtId="0" fontId="3" fillId="0" borderId="19" xfId="0" applyFont="1" applyBorder="1" applyAlignment="1">
      <alignment horizontal="justify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2" fontId="6" fillId="0" borderId="2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2" fontId="6" fillId="0" borderId="2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/>
    </xf>
    <xf numFmtId="0" fontId="3" fillId="0" borderId="20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right"/>
    </xf>
    <xf numFmtId="2" fontId="23" fillId="0" borderId="10" xfId="0" applyNumberFormat="1" applyFont="1" applyBorder="1" applyAlignment="1">
      <alignment horizontal="center" vertical="top" wrapText="1"/>
    </xf>
    <xf numFmtId="9" fontId="3" fillId="0" borderId="10" xfId="55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10" fillId="0" borderId="10" xfId="0" applyFont="1" applyBorder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13" fillId="0" borderId="2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6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right" wrapText="1"/>
    </xf>
    <xf numFmtId="49" fontId="6" fillId="0" borderId="22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3" fillId="0" borderId="2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5" xfId="0" applyFont="1" applyBorder="1" applyAlignment="1">
      <alignment horizontal="right" wrapText="1"/>
    </xf>
    <xf numFmtId="2" fontId="6" fillId="0" borderId="17" xfId="0" applyNumberFormat="1" applyFont="1" applyBorder="1" applyAlignment="1">
      <alignment horizontal="left" wrapText="1"/>
    </xf>
    <xf numFmtId="2" fontId="6" fillId="0" borderId="19" xfId="0" applyNumberFormat="1" applyFont="1" applyBorder="1" applyAlignment="1">
      <alignment horizontal="left" wrapText="1"/>
    </xf>
    <xf numFmtId="1" fontId="6" fillId="0" borderId="20" xfId="0" applyNumberFormat="1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2" fontId="6" fillId="0" borderId="10" xfId="0" applyNumberFormat="1" applyFont="1" applyBorder="1" applyAlignment="1">
      <alignment horizontal="left" wrapText="1"/>
    </xf>
    <xf numFmtId="2" fontId="6" fillId="0" borderId="15" xfId="0" applyNumberFormat="1" applyFont="1" applyBorder="1" applyAlignment="1">
      <alignment horizontal="left" wrapText="1"/>
    </xf>
    <xf numFmtId="2" fontId="6" fillId="0" borderId="11" xfId="0" applyNumberFormat="1" applyFont="1" applyBorder="1" applyAlignment="1">
      <alignment horizontal="left" wrapText="1"/>
    </xf>
    <xf numFmtId="2" fontId="6" fillId="0" borderId="12" xfId="0" applyNumberFormat="1" applyFont="1" applyBorder="1" applyAlignment="1">
      <alignment horizontal="left" wrapText="1"/>
    </xf>
    <xf numFmtId="0" fontId="6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172" fontId="6" fillId="0" borderId="22" xfId="0" applyNumberFormat="1" applyFont="1" applyBorder="1" applyAlignment="1">
      <alignment horizontal="left" wrapText="1"/>
    </xf>
    <xf numFmtId="172" fontId="6" fillId="0" borderId="16" xfId="0" applyNumberFormat="1" applyFont="1" applyBorder="1" applyAlignment="1">
      <alignment horizontal="left" wrapText="1"/>
    </xf>
    <xf numFmtId="2" fontId="6" fillId="0" borderId="16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2" fontId="19" fillId="0" borderId="16" xfId="0" applyNumberFormat="1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75" fontId="8" fillId="0" borderId="0" xfId="0" applyNumberFormat="1" applyFont="1" applyBorder="1" applyAlignment="1">
      <alignment horizontal="left" wrapText="1"/>
    </xf>
    <xf numFmtId="2" fontId="6" fillId="0" borderId="16" xfId="0" applyNumberFormat="1" applyFont="1" applyBorder="1" applyAlignment="1">
      <alignment horizontal="left" wrapText="1"/>
    </xf>
    <xf numFmtId="2" fontId="6" fillId="0" borderId="22" xfId="0" applyNumberFormat="1" applyFont="1" applyBorder="1" applyAlignment="1">
      <alignment horizontal="left" wrapText="1"/>
    </xf>
    <xf numFmtId="2" fontId="6" fillId="0" borderId="34" xfId="0" applyNumberFormat="1" applyFont="1" applyBorder="1" applyAlignment="1">
      <alignment horizontal="left" wrapText="1"/>
    </xf>
    <xf numFmtId="2" fontId="6" fillId="0" borderId="0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right" wrapText="1"/>
    </xf>
    <xf numFmtId="49" fontId="6" fillId="0" borderId="16" xfId="0" applyNumberFormat="1" applyFont="1" applyBorder="1" applyAlignment="1">
      <alignment horizontal="right" wrapText="1"/>
    </xf>
    <xf numFmtId="49" fontId="6" fillId="0" borderId="34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left" wrapText="1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49" fontId="6" fillId="0" borderId="11" xfId="0" applyNumberFormat="1" applyFont="1" applyBorder="1" applyAlignment="1">
      <alignment horizontal="right" wrapText="1"/>
    </xf>
    <xf numFmtId="49" fontId="6" fillId="0" borderId="12" xfId="0" applyNumberFormat="1" applyFont="1" applyBorder="1" applyAlignment="1">
      <alignment horizontal="right" wrapText="1"/>
    </xf>
    <xf numFmtId="0" fontId="6" fillId="0" borderId="15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10" fillId="0" borderId="0" xfId="0" applyNumberFormat="1" applyFont="1" applyBorder="1" applyAlignment="1">
      <alignment horizontal="left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D27" sqref="D27:F27"/>
    </sheetView>
  </sheetViews>
  <sheetFormatPr defaultColWidth="8.875" defaultRowHeight="12.75"/>
  <cols>
    <col min="1" max="1" width="4.25390625" style="2" customWidth="1"/>
    <col min="2" max="2" width="42.00390625" style="3" customWidth="1"/>
    <col min="3" max="3" width="6.75390625" style="2" customWidth="1"/>
    <col min="4" max="4" width="7.75390625" style="2" customWidth="1"/>
    <col min="5" max="5" width="10.00390625" style="2" customWidth="1"/>
    <col min="6" max="6" width="12.25390625" style="2" customWidth="1"/>
    <col min="7" max="16384" width="8.875" style="3" customWidth="1"/>
  </cols>
  <sheetData>
    <row r="1" spans="1:6" ht="12.75" customHeight="1">
      <c r="A1" s="323" t="s">
        <v>2</v>
      </c>
      <c r="B1" s="323"/>
      <c r="C1" s="323"/>
      <c r="D1" s="323"/>
      <c r="E1" s="323"/>
      <c r="F1" s="323"/>
    </row>
    <row r="2" spans="1:6" ht="12.75" customHeight="1">
      <c r="A2" s="323" t="s">
        <v>3</v>
      </c>
      <c r="B2" s="323"/>
      <c r="C2" s="323"/>
      <c r="D2" s="323"/>
      <c r="E2" s="323"/>
      <c r="F2" s="323"/>
    </row>
    <row r="3" spans="1:6" ht="12.75" customHeight="1">
      <c r="A3" s="324" t="s">
        <v>4</v>
      </c>
      <c r="B3" s="324"/>
      <c r="C3" s="324"/>
      <c r="D3" s="324"/>
      <c r="E3" s="324"/>
      <c r="F3" s="324"/>
    </row>
    <row r="4" ht="15.75">
      <c r="B4" s="2"/>
    </row>
    <row r="5" spans="1:6" s="6" customFormat="1" ht="31.5">
      <c r="A5" s="5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</row>
    <row r="6" spans="1:12" ht="31.5" hidden="1">
      <c r="A6" s="7">
        <v>1</v>
      </c>
      <c r="B6" s="8" t="s">
        <v>11</v>
      </c>
      <c r="C6" s="7"/>
      <c r="D6" s="7">
        <v>1</v>
      </c>
      <c r="E6" s="9">
        <v>1500</v>
      </c>
      <c r="F6" s="9">
        <v>1500</v>
      </c>
      <c r="G6" s="4"/>
      <c r="H6" s="4"/>
      <c r="I6" s="4"/>
      <c r="J6" s="4"/>
      <c r="K6" s="4"/>
      <c r="L6" s="4"/>
    </row>
    <row r="7" spans="1:12" ht="15.75" hidden="1">
      <c r="A7" s="7">
        <f>1+A6</f>
        <v>2</v>
      </c>
      <c r="B7" s="8" t="s">
        <v>12</v>
      </c>
      <c r="C7" s="7"/>
      <c r="D7" s="7">
        <v>2</v>
      </c>
      <c r="E7" s="9">
        <v>500</v>
      </c>
      <c r="F7" s="9">
        <v>1000</v>
      </c>
      <c r="G7" s="4"/>
      <c r="H7" s="4"/>
      <c r="I7" s="4"/>
      <c r="J7" s="4"/>
      <c r="K7" s="4"/>
      <c r="L7" s="4"/>
    </row>
    <row r="8" spans="1:12" ht="31.5" hidden="1">
      <c r="A8" s="7">
        <f>1+A7</f>
        <v>3</v>
      </c>
      <c r="B8" s="8" t="s">
        <v>13</v>
      </c>
      <c r="C8" s="7"/>
      <c r="D8" s="7">
        <v>1</v>
      </c>
      <c r="E8" s="9">
        <v>400</v>
      </c>
      <c r="F8" s="9">
        <v>400</v>
      </c>
      <c r="G8" s="4"/>
      <c r="H8" s="4"/>
      <c r="I8" s="4"/>
      <c r="J8" s="4"/>
      <c r="K8" s="4"/>
      <c r="L8" s="4"/>
    </row>
    <row r="9" spans="1:12" ht="15.75" hidden="1">
      <c r="A9" s="7">
        <f>1+A8</f>
        <v>4</v>
      </c>
      <c r="B9" s="8" t="s">
        <v>14</v>
      </c>
      <c r="C9" s="7"/>
      <c r="D9" s="7">
        <v>1</v>
      </c>
      <c r="E9" s="9">
        <v>3100</v>
      </c>
      <c r="F9" s="9">
        <v>3100</v>
      </c>
      <c r="G9" s="4"/>
      <c r="H9" s="4"/>
      <c r="I9" s="4"/>
      <c r="J9" s="4"/>
      <c r="K9" s="4"/>
      <c r="L9" s="4"/>
    </row>
    <row r="10" spans="1:12" ht="31.5" hidden="1">
      <c r="A10" s="7">
        <f>1+A9</f>
        <v>5</v>
      </c>
      <c r="B10" s="8" t="s">
        <v>15</v>
      </c>
      <c r="C10" s="7" t="s">
        <v>16</v>
      </c>
      <c r="D10" s="7">
        <v>1</v>
      </c>
      <c r="E10" s="9">
        <v>3100</v>
      </c>
      <c r="F10" s="9">
        <v>3100</v>
      </c>
      <c r="G10" s="4"/>
      <c r="H10" s="4"/>
      <c r="I10" s="4"/>
      <c r="J10" s="4"/>
      <c r="K10" s="4"/>
      <c r="L10" s="4"/>
    </row>
    <row r="11" spans="1:12" ht="15.75" hidden="1">
      <c r="A11" s="7">
        <f>1+A10</f>
        <v>6</v>
      </c>
      <c r="B11" s="8" t="s">
        <v>17</v>
      </c>
      <c r="C11" s="7" t="s">
        <v>16</v>
      </c>
      <c r="D11" s="7">
        <v>1</v>
      </c>
      <c r="E11" s="9">
        <v>115</v>
      </c>
      <c r="F11" s="9">
        <v>115</v>
      </c>
      <c r="G11" s="4"/>
      <c r="H11" s="4"/>
      <c r="I11" s="4"/>
      <c r="J11" s="4"/>
      <c r="K11" s="4"/>
      <c r="L11" s="4"/>
    </row>
    <row r="12" spans="1:12" ht="15.75">
      <c r="A12" s="7">
        <v>1</v>
      </c>
      <c r="B12" s="10" t="s">
        <v>18</v>
      </c>
      <c r="C12" s="11" t="s">
        <v>16</v>
      </c>
      <c r="D12" s="11"/>
      <c r="E12" s="12"/>
      <c r="F12" s="9"/>
      <c r="G12" s="4"/>
      <c r="H12" s="4"/>
      <c r="I12" s="4"/>
      <c r="J12" s="4"/>
      <c r="K12" s="4"/>
      <c r="L12" s="4"/>
    </row>
    <row r="13" spans="1:12" ht="15.75">
      <c r="A13" s="7">
        <v>2</v>
      </c>
      <c r="B13" s="10" t="s">
        <v>19</v>
      </c>
      <c r="C13" s="11" t="s">
        <v>16</v>
      </c>
      <c r="D13" s="11"/>
      <c r="E13" s="12"/>
      <c r="F13" s="9"/>
      <c r="G13" s="4"/>
      <c r="H13" s="4"/>
      <c r="I13" s="4"/>
      <c r="J13" s="4"/>
      <c r="K13" s="4"/>
      <c r="L13" s="4"/>
    </row>
    <row r="14" spans="1:12" ht="15.75" hidden="1">
      <c r="A14" s="7">
        <v>9</v>
      </c>
      <c r="B14" s="10" t="s">
        <v>20</v>
      </c>
      <c r="C14" s="11" t="s">
        <v>16</v>
      </c>
      <c r="D14" s="11">
        <v>10</v>
      </c>
      <c r="E14" s="12">
        <v>100</v>
      </c>
      <c r="F14" s="9">
        <v>1000</v>
      </c>
      <c r="G14" s="4"/>
      <c r="H14" s="4"/>
      <c r="I14" s="4"/>
      <c r="J14" s="4"/>
      <c r="K14" s="4"/>
      <c r="L14" s="4"/>
    </row>
    <row r="15" spans="1:12" ht="15.75" hidden="1">
      <c r="A15" s="7">
        <v>10</v>
      </c>
      <c r="B15" s="10" t="s">
        <v>21</v>
      </c>
      <c r="C15" s="11" t="s">
        <v>16</v>
      </c>
      <c r="D15" s="11">
        <v>5</v>
      </c>
      <c r="E15" s="12">
        <v>500</v>
      </c>
      <c r="F15" s="9">
        <v>2500</v>
      </c>
      <c r="G15" s="4"/>
      <c r="H15" s="4"/>
      <c r="I15" s="4"/>
      <c r="J15" s="4"/>
      <c r="K15" s="4"/>
      <c r="L15" s="4"/>
    </row>
    <row r="16" spans="1:12" ht="15.75" hidden="1">
      <c r="A16" s="7">
        <v>11</v>
      </c>
      <c r="B16" s="10" t="s">
        <v>22</v>
      </c>
      <c r="C16" s="11" t="s">
        <v>16</v>
      </c>
      <c r="D16" s="11">
        <v>10</v>
      </c>
      <c r="E16" s="12">
        <v>100</v>
      </c>
      <c r="F16" s="9">
        <v>1000</v>
      </c>
      <c r="G16" s="4"/>
      <c r="H16" s="4"/>
      <c r="I16" s="4"/>
      <c r="J16" s="4"/>
      <c r="K16" s="4"/>
      <c r="L16" s="4"/>
    </row>
    <row r="17" spans="1:12" ht="15.75" hidden="1">
      <c r="A17" s="7">
        <v>12</v>
      </c>
      <c r="B17" s="10" t="s">
        <v>23</v>
      </c>
      <c r="C17" s="11" t="s">
        <v>16</v>
      </c>
      <c r="D17" s="11">
        <v>10</v>
      </c>
      <c r="E17" s="12">
        <v>100</v>
      </c>
      <c r="F17" s="9">
        <v>1000</v>
      </c>
      <c r="G17" s="4"/>
      <c r="H17" s="4"/>
      <c r="I17" s="4"/>
      <c r="J17" s="4"/>
      <c r="K17" s="4"/>
      <c r="L17" s="4"/>
    </row>
    <row r="18" spans="1:12" ht="15.75" hidden="1">
      <c r="A18" s="7">
        <v>13</v>
      </c>
      <c r="B18" s="10" t="s">
        <v>24</v>
      </c>
      <c r="C18" s="11" t="s">
        <v>16</v>
      </c>
      <c r="D18" s="11">
        <v>5</v>
      </c>
      <c r="E18" s="12">
        <v>100</v>
      </c>
      <c r="F18" s="9">
        <v>500</v>
      </c>
      <c r="G18" s="4"/>
      <c r="H18" s="4"/>
      <c r="I18" s="4"/>
      <c r="J18" s="4"/>
      <c r="K18" s="4"/>
      <c r="L18" s="4"/>
    </row>
    <row r="19" spans="1:12" ht="15.75">
      <c r="A19" s="7">
        <v>5</v>
      </c>
      <c r="B19" s="10" t="s">
        <v>25</v>
      </c>
      <c r="C19" s="11" t="s">
        <v>26</v>
      </c>
      <c r="D19" s="11"/>
      <c r="E19" s="12"/>
      <c r="F19" s="9"/>
      <c r="G19" s="4"/>
      <c r="H19" s="4"/>
      <c r="I19" s="4"/>
      <c r="J19" s="4"/>
      <c r="K19" s="4"/>
      <c r="L19" s="4"/>
    </row>
    <row r="20" spans="1:12" ht="15.75">
      <c r="A20" s="7">
        <v>6</v>
      </c>
      <c r="B20" s="10" t="s">
        <v>27</v>
      </c>
      <c r="C20" s="11" t="s">
        <v>26</v>
      </c>
      <c r="D20" s="11"/>
      <c r="E20" s="12"/>
      <c r="F20" s="9"/>
      <c r="G20" s="4"/>
      <c r="H20" s="4"/>
      <c r="I20" s="4"/>
      <c r="J20" s="4"/>
      <c r="K20" s="4"/>
      <c r="L20" s="4"/>
    </row>
    <row r="21" spans="1:12" ht="15.75" hidden="1">
      <c r="A21" s="7"/>
      <c r="B21" s="10"/>
      <c r="C21" s="11"/>
      <c r="D21" s="11"/>
      <c r="E21" s="12"/>
      <c r="F21" s="9"/>
      <c r="G21" s="4"/>
      <c r="H21" s="4"/>
      <c r="I21" s="4"/>
      <c r="J21" s="4"/>
      <c r="K21" s="4"/>
      <c r="L21" s="4"/>
    </row>
    <row r="22" spans="1:12" ht="15.75" hidden="1">
      <c r="A22" s="7">
        <v>18</v>
      </c>
      <c r="B22" s="10" t="s">
        <v>28</v>
      </c>
      <c r="C22" s="11" t="s">
        <v>29</v>
      </c>
      <c r="D22" s="11">
        <v>1</v>
      </c>
      <c r="E22" s="12">
        <v>1000</v>
      </c>
      <c r="F22" s="9">
        <v>1000</v>
      </c>
      <c r="G22" s="4"/>
      <c r="H22" s="4"/>
      <c r="I22" s="4"/>
      <c r="J22" s="4"/>
      <c r="K22" s="4"/>
      <c r="L22" s="4"/>
    </row>
    <row r="23" spans="1:12" ht="15.75" hidden="1">
      <c r="A23" s="7">
        <v>8</v>
      </c>
      <c r="B23" s="10" t="s">
        <v>30</v>
      </c>
      <c r="C23" s="11" t="s">
        <v>16</v>
      </c>
      <c r="D23" s="11">
        <v>1</v>
      </c>
      <c r="E23" s="12">
        <v>5000</v>
      </c>
      <c r="F23" s="9">
        <v>5000</v>
      </c>
      <c r="G23" s="4"/>
      <c r="H23" s="4"/>
      <c r="I23" s="4"/>
      <c r="J23" s="4"/>
      <c r="K23" s="4"/>
      <c r="L23" s="4"/>
    </row>
    <row r="24" spans="1:12" ht="15.75">
      <c r="A24" s="7">
        <v>9</v>
      </c>
      <c r="B24" s="10" t="s">
        <v>31</v>
      </c>
      <c r="C24" s="11" t="s">
        <v>26</v>
      </c>
      <c r="D24" s="11"/>
      <c r="E24" s="12"/>
      <c r="F24" s="9"/>
      <c r="G24" s="4"/>
      <c r="H24" s="4"/>
      <c r="I24" s="4"/>
      <c r="J24" s="4"/>
      <c r="K24" s="4"/>
      <c r="L24" s="4"/>
    </row>
    <row r="25" spans="1:6" ht="12.75" customHeight="1">
      <c r="A25" s="7">
        <v>7</v>
      </c>
      <c r="B25" s="325" t="s">
        <v>32</v>
      </c>
      <c r="C25" s="325"/>
      <c r="D25" s="325"/>
      <c r="E25" s="325"/>
      <c r="F25" s="14"/>
    </row>
    <row r="26" spans="1:6" ht="15.75">
      <c r="A26" s="7"/>
      <c r="F26" s="15"/>
    </row>
    <row r="27" spans="1:6" ht="15.75">
      <c r="A27" s="7"/>
      <c r="B27" s="3" t="s">
        <v>1</v>
      </c>
      <c r="D27" s="323"/>
      <c r="E27" s="323"/>
      <c r="F27" s="323"/>
    </row>
    <row r="28" ht="15.75" hidden="1">
      <c r="A28" s="7">
        <f aca="true" t="shared" si="0" ref="A28:A61">1+A27</f>
        <v>1</v>
      </c>
    </row>
    <row r="29" ht="15.75" hidden="1">
      <c r="A29" s="7">
        <f t="shared" si="0"/>
        <v>2</v>
      </c>
    </row>
    <row r="30" ht="15.75" hidden="1">
      <c r="A30" s="7">
        <f t="shared" si="0"/>
        <v>3</v>
      </c>
    </row>
    <row r="31" ht="15.75" hidden="1">
      <c r="A31" s="7">
        <f t="shared" si="0"/>
        <v>4</v>
      </c>
    </row>
    <row r="32" ht="15.75" hidden="1">
      <c r="A32" s="7">
        <f t="shared" si="0"/>
        <v>5</v>
      </c>
    </row>
    <row r="33" ht="15.75" hidden="1">
      <c r="A33" s="7">
        <f t="shared" si="0"/>
        <v>6</v>
      </c>
    </row>
    <row r="34" ht="15.75" hidden="1">
      <c r="A34" s="7">
        <f t="shared" si="0"/>
        <v>7</v>
      </c>
    </row>
    <row r="35" ht="15.75" hidden="1">
      <c r="A35" s="7">
        <f t="shared" si="0"/>
        <v>8</v>
      </c>
    </row>
    <row r="36" ht="15.75" hidden="1">
      <c r="A36" s="7">
        <f t="shared" si="0"/>
        <v>9</v>
      </c>
    </row>
    <row r="37" ht="15.75" hidden="1">
      <c r="A37" s="7">
        <f t="shared" si="0"/>
        <v>10</v>
      </c>
    </row>
    <row r="38" ht="15.75" hidden="1">
      <c r="A38" s="7">
        <f t="shared" si="0"/>
        <v>11</v>
      </c>
    </row>
    <row r="39" ht="15.75" hidden="1">
      <c r="A39" s="7">
        <f t="shared" si="0"/>
        <v>12</v>
      </c>
    </row>
    <row r="40" ht="15.75" hidden="1">
      <c r="A40" s="7">
        <f t="shared" si="0"/>
        <v>13</v>
      </c>
    </row>
    <row r="41" ht="15.75" hidden="1">
      <c r="A41" s="7">
        <f t="shared" si="0"/>
        <v>14</v>
      </c>
    </row>
    <row r="42" ht="15.75" hidden="1">
      <c r="A42" s="7">
        <f t="shared" si="0"/>
        <v>15</v>
      </c>
    </row>
    <row r="43" ht="15.75" hidden="1">
      <c r="A43" s="7">
        <f t="shared" si="0"/>
        <v>16</v>
      </c>
    </row>
    <row r="44" ht="15.75" hidden="1">
      <c r="A44" s="7">
        <f t="shared" si="0"/>
        <v>17</v>
      </c>
    </row>
    <row r="45" ht="15.75" hidden="1">
      <c r="A45" s="7">
        <f t="shared" si="0"/>
        <v>18</v>
      </c>
    </row>
    <row r="46" ht="15.75" hidden="1">
      <c r="A46" s="7">
        <f t="shared" si="0"/>
        <v>19</v>
      </c>
    </row>
    <row r="47" ht="15.75" hidden="1">
      <c r="A47" s="7">
        <f t="shared" si="0"/>
        <v>20</v>
      </c>
    </row>
    <row r="48" ht="15.75" hidden="1">
      <c r="A48" s="7">
        <f t="shared" si="0"/>
        <v>21</v>
      </c>
    </row>
    <row r="49" ht="15.75" hidden="1">
      <c r="A49" s="7">
        <f t="shared" si="0"/>
        <v>22</v>
      </c>
    </row>
    <row r="50" ht="15.75" hidden="1">
      <c r="A50" s="7">
        <f t="shared" si="0"/>
        <v>23</v>
      </c>
    </row>
    <row r="51" ht="15.75" hidden="1">
      <c r="A51" s="7">
        <f t="shared" si="0"/>
        <v>24</v>
      </c>
    </row>
    <row r="52" ht="15.75" hidden="1">
      <c r="A52" s="7">
        <f t="shared" si="0"/>
        <v>25</v>
      </c>
    </row>
    <row r="53" ht="15.75" hidden="1">
      <c r="A53" s="7">
        <f t="shared" si="0"/>
        <v>26</v>
      </c>
    </row>
    <row r="54" ht="15.75" hidden="1">
      <c r="A54" s="7">
        <f t="shared" si="0"/>
        <v>27</v>
      </c>
    </row>
    <row r="55" ht="15.75" hidden="1">
      <c r="A55" s="7">
        <f t="shared" si="0"/>
        <v>28</v>
      </c>
    </row>
    <row r="56" ht="15.75" hidden="1">
      <c r="A56" s="7">
        <f t="shared" si="0"/>
        <v>29</v>
      </c>
    </row>
    <row r="57" ht="15.75" hidden="1">
      <c r="A57" s="7">
        <f t="shared" si="0"/>
        <v>30</v>
      </c>
    </row>
    <row r="58" ht="15.75" hidden="1">
      <c r="A58" s="7">
        <f t="shared" si="0"/>
        <v>31</v>
      </c>
    </row>
    <row r="59" ht="15.75" hidden="1">
      <c r="A59" s="7">
        <f t="shared" si="0"/>
        <v>32</v>
      </c>
    </row>
    <row r="60" ht="15.75" hidden="1">
      <c r="A60" s="7">
        <f t="shared" si="0"/>
        <v>33</v>
      </c>
    </row>
    <row r="61" ht="15.75" hidden="1">
      <c r="A61" s="7">
        <f t="shared" si="0"/>
        <v>34</v>
      </c>
    </row>
    <row r="62" ht="15.75" hidden="1">
      <c r="A62" s="7"/>
    </row>
    <row r="64" ht="45.75" customHeight="1"/>
  </sheetData>
  <sheetProtection selectLockedCells="1" selectUnlockedCells="1"/>
  <mergeCells count="5">
    <mergeCell ref="D27:F27"/>
    <mergeCell ref="A1:F1"/>
    <mergeCell ref="A2:F2"/>
    <mergeCell ref="A3:F3"/>
    <mergeCell ref="B25:E25"/>
  </mergeCells>
  <printOptions/>
  <pageMargins left="1.18125" right="0.19652777777777777" top="0.7875" bottom="0.78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6.25390625" style="0" customWidth="1"/>
    <col min="2" max="2" width="30.875" style="0" customWidth="1"/>
    <col min="3" max="3" width="13.625" style="0" customWidth="1"/>
    <col min="4" max="4" width="14.25390625" style="0" customWidth="1"/>
    <col min="5" max="6" width="14.375" style="0" customWidth="1"/>
  </cols>
  <sheetData>
    <row r="1" spans="1:7" ht="12.75" customHeight="1">
      <c r="A1" s="347" t="s">
        <v>181</v>
      </c>
      <c r="B1" s="347"/>
      <c r="C1" s="347"/>
      <c r="D1" s="347"/>
      <c r="E1" s="347"/>
      <c r="F1" s="347"/>
      <c r="G1" s="86"/>
    </row>
    <row r="2" spans="1:7" ht="12.75" customHeight="1">
      <c r="A2" s="347" t="s">
        <v>182</v>
      </c>
      <c r="B2" s="347"/>
      <c r="C2" s="347"/>
      <c r="D2" s="347"/>
      <c r="E2" s="347"/>
      <c r="F2" s="347"/>
      <c r="G2" s="86"/>
    </row>
    <row r="3" spans="1:7" ht="12.75" customHeight="1">
      <c r="A3" s="348" t="s">
        <v>183</v>
      </c>
      <c r="B3" s="348"/>
      <c r="C3" s="348"/>
      <c r="D3" s="348"/>
      <c r="E3" s="348"/>
      <c r="F3" s="348"/>
      <c r="G3" s="86"/>
    </row>
    <row r="4" spans="1:7" ht="18.75">
      <c r="A4" s="76"/>
      <c r="B4" s="77"/>
      <c r="C4" s="76"/>
      <c r="D4" s="76"/>
      <c r="E4" s="76"/>
      <c r="F4" s="76"/>
      <c r="G4" s="86"/>
    </row>
    <row r="5" spans="1:7" ht="12.75" customHeight="1">
      <c r="A5" s="345" t="s">
        <v>5</v>
      </c>
      <c r="B5" s="345" t="s">
        <v>6</v>
      </c>
      <c r="C5" s="345" t="s">
        <v>8</v>
      </c>
      <c r="D5" s="345" t="s">
        <v>184</v>
      </c>
      <c r="E5" s="349"/>
      <c r="F5" s="350"/>
      <c r="G5" s="86"/>
    </row>
    <row r="6" spans="1:7" ht="18">
      <c r="A6" s="345"/>
      <c r="B6" s="345"/>
      <c r="C6" s="345"/>
      <c r="D6" s="345"/>
      <c r="E6" s="349"/>
      <c r="F6" s="350"/>
      <c r="G6" s="86"/>
    </row>
    <row r="7" spans="1:7" ht="12.75" customHeight="1">
      <c r="A7" s="345"/>
      <c r="B7" s="345"/>
      <c r="C7" s="345"/>
      <c r="D7" s="345"/>
      <c r="E7" s="345" t="s">
        <v>185</v>
      </c>
      <c r="F7" s="345"/>
      <c r="G7" s="86"/>
    </row>
    <row r="8" spans="1:7" ht="12.75" customHeight="1">
      <c r="A8" s="345"/>
      <c r="B8" s="345"/>
      <c r="C8" s="345"/>
      <c r="D8" s="345"/>
      <c r="E8" s="345"/>
      <c r="F8" s="345"/>
      <c r="G8" s="86"/>
    </row>
    <row r="9" spans="1:7" ht="18.75">
      <c r="A9" s="78"/>
      <c r="B9" s="79"/>
      <c r="C9" s="80"/>
      <c r="D9" s="80"/>
      <c r="E9" s="80"/>
      <c r="F9" s="81"/>
      <c r="G9" s="86"/>
    </row>
    <row r="10" spans="1:7" ht="18.75">
      <c r="A10" s="78"/>
      <c r="B10" s="79"/>
      <c r="C10" s="80"/>
      <c r="D10" s="80"/>
      <c r="E10" s="80"/>
      <c r="F10" s="81"/>
      <c r="G10" s="86"/>
    </row>
    <row r="11" spans="1:7" ht="18.75">
      <c r="A11" s="78"/>
      <c r="B11" s="79"/>
      <c r="C11" s="80"/>
      <c r="D11" s="80"/>
      <c r="E11" s="80"/>
      <c r="F11" s="81"/>
      <c r="G11" s="86"/>
    </row>
    <row r="12" spans="1:7" ht="18.75">
      <c r="A12" s="78"/>
      <c r="B12" s="79"/>
      <c r="C12" s="80"/>
      <c r="D12" s="80"/>
      <c r="E12" s="80"/>
      <c r="F12" s="81"/>
      <c r="G12" s="86"/>
    </row>
    <row r="13" spans="1:7" ht="18.75">
      <c r="A13" s="78"/>
      <c r="B13" s="79"/>
      <c r="C13" s="80"/>
      <c r="D13" s="80"/>
      <c r="E13" s="80"/>
      <c r="F13" s="81"/>
      <c r="G13" s="86"/>
    </row>
    <row r="14" spans="1:7" ht="18.75">
      <c r="A14" s="78"/>
      <c r="B14" s="79"/>
      <c r="C14" s="80"/>
      <c r="D14" s="80"/>
      <c r="E14" s="80"/>
      <c r="F14" s="81"/>
      <c r="G14" s="86"/>
    </row>
    <row r="15" spans="1:7" ht="18.75">
      <c r="A15" s="78"/>
      <c r="B15" s="79"/>
      <c r="C15" s="80"/>
      <c r="D15" s="80"/>
      <c r="E15" s="80"/>
      <c r="F15" s="81"/>
      <c r="G15" s="86"/>
    </row>
    <row r="16" spans="1:7" ht="18.75">
      <c r="A16" s="78"/>
      <c r="B16" s="79"/>
      <c r="C16" s="80"/>
      <c r="D16" s="80"/>
      <c r="E16" s="80"/>
      <c r="F16" s="81"/>
      <c r="G16" s="86"/>
    </row>
    <row r="17" spans="1:7" ht="18.75">
      <c r="A17" s="78"/>
      <c r="B17" s="79"/>
      <c r="C17" s="82"/>
      <c r="D17" s="82"/>
      <c r="E17" s="80"/>
      <c r="F17" s="81"/>
      <c r="G17" s="86"/>
    </row>
    <row r="18" spans="1:7" ht="18.75">
      <c r="A18" s="78"/>
      <c r="B18" s="79"/>
      <c r="C18" s="82"/>
      <c r="D18" s="82"/>
      <c r="E18" s="82"/>
      <c r="F18" s="81"/>
      <c r="G18" s="86"/>
    </row>
    <row r="19" spans="1:7" ht="18.75">
      <c r="A19" s="78"/>
      <c r="B19" s="79"/>
      <c r="C19" s="82"/>
      <c r="D19" s="82"/>
      <c r="E19" s="82"/>
      <c r="F19" s="81"/>
      <c r="G19" s="86"/>
    </row>
    <row r="20" spans="1:7" ht="18.75">
      <c r="A20" s="78"/>
      <c r="B20" s="79"/>
      <c r="C20" s="82"/>
      <c r="D20" s="82"/>
      <c r="E20" s="82"/>
      <c r="F20" s="81"/>
      <c r="G20" s="86"/>
    </row>
    <row r="21" spans="1:7" ht="18.75">
      <c r="A21" s="78"/>
      <c r="B21" s="79"/>
      <c r="C21" s="82"/>
      <c r="D21" s="82"/>
      <c r="E21" s="82"/>
      <c r="F21" s="81"/>
      <c r="G21" s="86"/>
    </row>
    <row r="22" spans="1:7" ht="18.75">
      <c r="A22" s="346"/>
      <c r="B22" s="346"/>
      <c r="C22" s="346"/>
      <c r="D22" s="346"/>
      <c r="E22" s="346"/>
      <c r="F22" s="83"/>
      <c r="G22" s="86"/>
    </row>
    <row r="23" spans="1:7" ht="18.75">
      <c r="A23" s="76"/>
      <c r="B23" s="84"/>
      <c r="C23" s="76"/>
      <c r="D23" s="76"/>
      <c r="E23" s="76"/>
      <c r="F23" s="76"/>
      <c r="G23" s="86"/>
    </row>
    <row r="24" spans="1:7" ht="18.75">
      <c r="A24" s="76"/>
      <c r="B24" s="85"/>
      <c r="C24" s="76"/>
      <c r="D24" s="76"/>
      <c r="E24" s="76"/>
      <c r="F24" s="76"/>
      <c r="G24" s="86"/>
    </row>
    <row r="25" spans="1:7" ht="18">
      <c r="A25" s="86"/>
      <c r="B25" s="86"/>
      <c r="C25" s="86"/>
      <c r="D25" s="86"/>
      <c r="E25" s="86"/>
      <c r="F25" s="86"/>
      <c r="G25" s="86"/>
    </row>
    <row r="26" spans="1:7" ht="18">
      <c r="A26" s="86"/>
      <c r="B26" s="86"/>
      <c r="C26" s="86"/>
      <c r="D26" s="86"/>
      <c r="E26" s="86"/>
      <c r="F26" s="86"/>
      <c r="G26" s="86"/>
    </row>
  </sheetData>
  <sheetProtection selectLockedCells="1" selectUnlockedCells="1"/>
  <mergeCells count="12">
    <mergeCell ref="F5:F6"/>
    <mergeCell ref="E7:E8"/>
    <mergeCell ref="F7:F8"/>
    <mergeCell ref="A22:E22"/>
    <mergeCell ref="A1:F1"/>
    <mergeCell ref="A2:F2"/>
    <mergeCell ref="A3:F3"/>
    <mergeCell ref="A5:A8"/>
    <mergeCell ref="B5:B8"/>
    <mergeCell ref="C5:C8"/>
    <mergeCell ref="D5:D8"/>
    <mergeCell ref="E5:E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I24" sqref="I24"/>
    </sheetView>
  </sheetViews>
  <sheetFormatPr defaultColWidth="9.00390625" defaultRowHeight="12.75"/>
  <cols>
    <col min="1" max="1" width="4.625" style="2" customWidth="1"/>
    <col min="2" max="2" width="25.75390625" style="3" customWidth="1"/>
    <col min="3" max="3" width="9.125" style="2" customWidth="1"/>
    <col min="4" max="4" width="8.625" style="2" customWidth="1"/>
    <col min="5" max="5" width="6.375" style="2" customWidth="1"/>
    <col min="6" max="7" width="9.125" style="2" customWidth="1"/>
    <col min="8" max="8" width="8.00390625" style="2" customWidth="1"/>
    <col min="9" max="9" width="11.625" style="2" customWidth="1"/>
    <col min="10" max="16384" width="9.125" style="3" customWidth="1"/>
  </cols>
  <sheetData>
    <row r="1" spans="1:9" ht="12.75" customHeight="1">
      <c r="A1" s="323" t="s">
        <v>171</v>
      </c>
      <c r="B1" s="323"/>
      <c r="C1" s="323"/>
      <c r="D1" s="323"/>
      <c r="E1" s="323"/>
      <c r="F1" s="323"/>
      <c r="G1" s="323"/>
      <c r="H1" s="323"/>
      <c r="I1" s="323"/>
    </row>
    <row r="2" spans="1:9" ht="12.75" customHeight="1">
      <c r="A2" s="323" t="s">
        <v>182</v>
      </c>
      <c r="B2" s="323"/>
      <c r="C2" s="323"/>
      <c r="D2" s="323"/>
      <c r="E2" s="323"/>
      <c r="F2" s="323"/>
      <c r="G2" s="323"/>
      <c r="H2" s="323"/>
      <c r="I2" s="323"/>
    </row>
    <row r="3" spans="1:9" ht="12.75" customHeight="1">
      <c r="A3" s="324" t="s">
        <v>186</v>
      </c>
      <c r="B3" s="324"/>
      <c r="C3" s="324"/>
      <c r="D3" s="324"/>
      <c r="E3" s="324"/>
      <c r="F3" s="324"/>
      <c r="G3" s="324"/>
      <c r="H3" s="324"/>
      <c r="I3" s="324"/>
    </row>
    <row r="4" ht="15.75">
      <c r="B4" s="87"/>
    </row>
    <row r="5" spans="1:9" ht="12.75" customHeight="1">
      <c r="A5" s="338" t="s">
        <v>5</v>
      </c>
      <c r="B5" s="338" t="s">
        <v>187</v>
      </c>
      <c r="C5" s="338" t="s">
        <v>188</v>
      </c>
      <c r="D5" s="338" t="s">
        <v>189</v>
      </c>
      <c r="E5" s="338" t="s">
        <v>190</v>
      </c>
      <c r="F5" s="338"/>
      <c r="G5" s="338" t="s">
        <v>191</v>
      </c>
      <c r="H5" s="338"/>
      <c r="I5" s="338"/>
    </row>
    <row r="6" spans="1:9" ht="15.75">
      <c r="A6" s="338"/>
      <c r="B6" s="338"/>
      <c r="C6" s="338"/>
      <c r="D6" s="338"/>
      <c r="E6" s="338"/>
      <c r="F6" s="338"/>
      <c r="G6" s="338"/>
      <c r="H6" s="338"/>
      <c r="I6" s="338"/>
    </row>
    <row r="7" spans="1:9" ht="12.75" customHeight="1">
      <c r="A7" s="338"/>
      <c r="B7" s="338"/>
      <c r="C7" s="338"/>
      <c r="D7" s="338"/>
      <c r="E7" s="338" t="s">
        <v>100</v>
      </c>
      <c r="F7" s="338" t="s">
        <v>192</v>
      </c>
      <c r="G7" s="338" t="s">
        <v>193</v>
      </c>
      <c r="H7" s="338" t="s">
        <v>9</v>
      </c>
      <c r="I7" s="338" t="s">
        <v>10</v>
      </c>
    </row>
    <row r="8" spans="1:9" ht="46.5" customHeight="1">
      <c r="A8" s="338"/>
      <c r="B8" s="338"/>
      <c r="C8" s="338"/>
      <c r="D8" s="338"/>
      <c r="E8" s="338"/>
      <c r="F8" s="338"/>
      <c r="G8" s="338"/>
      <c r="H8" s="338"/>
      <c r="I8" s="338"/>
    </row>
    <row r="9" spans="1:9" ht="31.5" hidden="1">
      <c r="A9" s="43">
        <v>1</v>
      </c>
      <c r="B9" s="38" t="s">
        <v>194</v>
      </c>
      <c r="C9" s="88"/>
      <c r="D9" s="88"/>
      <c r="E9" s="88"/>
      <c r="F9" s="88"/>
      <c r="G9" s="88">
        <v>7</v>
      </c>
      <c r="H9" s="89">
        <v>315</v>
      </c>
      <c r="I9" s="90">
        <v>2205</v>
      </c>
    </row>
    <row r="10" spans="1:9" ht="47.25" hidden="1">
      <c r="A10" s="43">
        <f aca="true" t="shared" si="0" ref="A10:A16">1+A9</f>
        <v>2</v>
      </c>
      <c r="B10" s="38" t="s">
        <v>195</v>
      </c>
      <c r="C10" s="88"/>
      <c r="D10" s="88"/>
      <c r="E10" s="88"/>
      <c r="F10" s="88"/>
      <c r="G10" s="88">
        <v>30</v>
      </c>
      <c r="H10" s="89">
        <v>294</v>
      </c>
      <c r="I10" s="90">
        <v>8820</v>
      </c>
    </row>
    <row r="11" spans="1:9" ht="31.5" hidden="1">
      <c r="A11" s="43">
        <f t="shared" si="0"/>
        <v>3</v>
      </c>
      <c r="B11" s="38" t="s">
        <v>196</v>
      </c>
      <c r="C11" s="88"/>
      <c r="D11" s="88"/>
      <c r="E11" s="88"/>
      <c r="F11" s="88"/>
      <c r="G11" s="88">
        <v>30</v>
      </c>
      <c r="H11" s="89">
        <v>294</v>
      </c>
      <c r="I11" s="90">
        <v>8820</v>
      </c>
    </row>
    <row r="12" spans="1:9" ht="33" customHeight="1" hidden="1">
      <c r="A12" s="43">
        <f t="shared" si="0"/>
        <v>4</v>
      </c>
      <c r="B12" s="38" t="s">
        <v>197</v>
      </c>
      <c r="C12" s="88"/>
      <c r="D12" s="88"/>
      <c r="E12" s="88"/>
      <c r="F12" s="88"/>
      <c r="G12" s="88">
        <v>75</v>
      </c>
      <c r="H12" s="89">
        <v>367.5</v>
      </c>
      <c r="I12" s="90">
        <v>27562.5</v>
      </c>
    </row>
    <row r="13" spans="1:9" ht="47.25" hidden="1">
      <c r="A13" s="43">
        <f t="shared" si="0"/>
        <v>5</v>
      </c>
      <c r="B13" s="38" t="s">
        <v>198</v>
      </c>
      <c r="C13" s="88"/>
      <c r="D13" s="88"/>
      <c r="E13" s="88"/>
      <c r="F13" s="88"/>
      <c r="G13" s="88">
        <v>30</v>
      </c>
      <c r="H13" s="89">
        <v>52.5</v>
      </c>
      <c r="I13" s="90">
        <v>1575</v>
      </c>
    </row>
    <row r="14" spans="1:9" ht="47.25" hidden="1">
      <c r="A14" s="43">
        <f t="shared" si="0"/>
        <v>6</v>
      </c>
      <c r="B14" s="38" t="s">
        <v>199</v>
      </c>
      <c r="C14" s="88"/>
      <c r="D14" s="88"/>
      <c r="E14" s="88"/>
      <c r="F14" s="88"/>
      <c r="G14" s="88">
        <v>9</v>
      </c>
      <c r="H14" s="89">
        <v>178.5</v>
      </c>
      <c r="I14" s="90">
        <v>1606.5</v>
      </c>
    </row>
    <row r="15" spans="1:9" ht="31.5" hidden="1">
      <c r="A15" s="43">
        <f t="shared" si="0"/>
        <v>7</v>
      </c>
      <c r="B15" s="38" t="s">
        <v>200</v>
      </c>
      <c r="C15" s="88"/>
      <c r="D15" s="88"/>
      <c r="E15" s="88"/>
      <c r="F15" s="88"/>
      <c r="G15" s="88">
        <v>1</v>
      </c>
      <c r="H15" s="89">
        <v>157.5</v>
      </c>
      <c r="I15" s="90">
        <v>157.5</v>
      </c>
    </row>
    <row r="16" spans="1:9" ht="47.25" hidden="1">
      <c r="A16" s="43">
        <f t="shared" si="0"/>
        <v>8</v>
      </c>
      <c r="B16" s="38" t="s">
        <v>201</v>
      </c>
      <c r="C16" s="88"/>
      <c r="D16" s="88"/>
      <c r="E16" s="88"/>
      <c r="F16" s="88"/>
      <c r="G16" s="88">
        <v>2</v>
      </c>
      <c r="H16" s="89">
        <v>147</v>
      </c>
      <c r="I16" s="90">
        <v>294</v>
      </c>
    </row>
    <row r="17" spans="1:9" ht="15.75" hidden="1">
      <c r="A17" s="43">
        <v>10</v>
      </c>
      <c r="B17" s="38" t="s">
        <v>202</v>
      </c>
      <c r="C17" s="91"/>
      <c r="D17" s="91"/>
      <c r="E17" s="91"/>
      <c r="F17" s="91"/>
      <c r="G17" s="88">
        <v>12</v>
      </c>
      <c r="H17" s="92">
        <v>110.3</v>
      </c>
      <c r="I17" s="90">
        <v>1323</v>
      </c>
    </row>
    <row r="18" spans="1:9" ht="31.5" hidden="1">
      <c r="A18" s="43">
        <v>11</v>
      </c>
      <c r="B18" s="38" t="s">
        <v>203</v>
      </c>
      <c r="C18" s="91"/>
      <c r="D18" s="91"/>
      <c r="E18" s="91"/>
      <c r="F18" s="91"/>
      <c r="G18" s="88">
        <v>3</v>
      </c>
      <c r="H18" s="92">
        <v>262.5</v>
      </c>
      <c r="I18" s="90">
        <v>787.5</v>
      </c>
    </row>
    <row r="19" spans="1:9" ht="47.25" hidden="1">
      <c r="A19" s="43">
        <v>12</v>
      </c>
      <c r="B19" s="38" t="s">
        <v>204</v>
      </c>
      <c r="C19" s="91"/>
      <c r="D19" s="91"/>
      <c r="E19" s="91"/>
      <c r="F19" s="91"/>
      <c r="G19" s="88">
        <v>10</v>
      </c>
      <c r="H19" s="92">
        <v>110.3</v>
      </c>
      <c r="I19" s="90">
        <v>1102.5</v>
      </c>
    </row>
    <row r="20" spans="1:9" ht="49.5" customHeight="1" hidden="1">
      <c r="A20" s="43">
        <v>13</v>
      </c>
      <c r="B20" s="38" t="s">
        <v>205</v>
      </c>
      <c r="C20" s="91"/>
      <c r="D20" s="91"/>
      <c r="E20" s="91"/>
      <c r="F20" s="91"/>
      <c r="G20" s="88">
        <v>7</v>
      </c>
      <c r="H20" s="92">
        <v>724.5</v>
      </c>
      <c r="I20" s="90">
        <v>5071.5</v>
      </c>
    </row>
    <row r="21" spans="1:9" ht="49.5" customHeight="1" hidden="1">
      <c r="A21" s="43">
        <v>14</v>
      </c>
      <c r="B21" s="38" t="s">
        <v>206</v>
      </c>
      <c r="C21" s="91"/>
      <c r="D21" s="91"/>
      <c r="E21" s="91"/>
      <c r="F21" s="91"/>
      <c r="G21" s="88">
        <v>7</v>
      </c>
      <c r="H21" s="92">
        <v>787.5</v>
      </c>
      <c r="I21" s="90">
        <v>5512.5</v>
      </c>
    </row>
    <row r="22" spans="1:9" ht="49.5" customHeight="1" hidden="1">
      <c r="A22" s="93"/>
      <c r="B22" s="38" t="s">
        <v>200</v>
      </c>
      <c r="C22" s="88"/>
      <c r="D22" s="88"/>
      <c r="E22" s="88"/>
      <c r="F22" s="88"/>
      <c r="G22" s="88">
        <v>1</v>
      </c>
      <c r="H22" s="89">
        <v>200</v>
      </c>
      <c r="I22" s="90">
        <v>200</v>
      </c>
    </row>
    <row r="23" spans="1:9" ht="49.5" customHeight="1">
      <c r="A23" s="93">
        <v>15</v>
      </c>
      <c r="B23" s="94" t="s">
        <v>207</v>
      </c>
      <c r="C23" s="95"/>
      <c r="D23" s="95"/>
      <c r="E23" s="95"/>
      <c r="F23" s="95"/>
      <c r="G23" s="96"/>
      <c r="H23" s="97"/>
      <c r="I23" s="90"/>
    </row>
    <row r="24" spans="1:9" ht="12.75" customHeight="1">
      <c r="A24" s="326" t="s">
        <v>32</v>
      </c>
      <c r="B24" s="326"/>
      <c r="C24" s="326"/>
      <c r="D24" s="326"/>
      <c r="E24" s="326"/>
      <c r="F24" s="326"/>
      <c r="G24" s="326"/>
      <c r="H24" s="326"/>
      <c r="I24" s="14"/>
    </row>
    <row r="26" ht="15.75">
      <c r="B26" s="54"/>
    </row>
    <row r="27" ht="15.75">
      <c r="B27" s="98"/>
    </row>
    <row r="28" spans="2:9" ht="30.75" customHeight="1">
      <c r="B28" s="3" t="s">
        <v>1</v>
      </c>
      <c r="H28" s="341"/>
      <c r="I28" s="341"/>
    </row>
    <row r="30" ht="15.75">
      <c r="B30" s="3" t="s">
        <v>121</v>
      </c>
    </row>
  </sheetData>
  <sheetProtection selectLockedCells="1" selectUnlockedCells="1"/>
  <mergeCells count="16">
    <mergeCell ref="A1:I1"/>
    <mergeCell ref="A2:I2"/>
    <mergeCell ref="A3:I3"/>
    <mergeCell ref="A5:A8"/>
    <mergeCell ref="B5:B8"/>
    <mergeCell ref="C5:C8"/>
    <mergeCell ref="D5:D8"/>
    <mergeCell ref="E5:F6"/>
    <mergeCell ref="G5:I6"/>
    <mergeCell ref="E7:E8"/>
    <mergeCell ref="A24:H24"/>
    <mergeCell ref="H28:I28"/>
    <mergeCell ref="F7:F8"/>
    <mergeCell ref="G7:G8"/>
    <mergeCell ref="H7:H8"/>
    <mergeCell ref="I7:I8"/>
  </mergeCells>
  <printOptions/>
  <pageMargins left="0.7875" right="0" top="0.7875" bottom="0.393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1"/>
  <sheetViews>
    <sheetView zoomScalePageLayoutView="0" workbookViewId="0" topLeftCell="A1">
      <selection activeCell="M103" sqref="M103"/>
    </sheetView>
  </sheetViews>
  <sheetFormatPr defaultColWidth="9.00390625" defaultRowHeight="12.75"/>
  <cols>
    <col min="1" max="1" width="4.625" style="19" customWidth="1"/>
    <col min="2" max="2" width="41.00390625" style="20" customWidth="1"/>
    <col min="3" max="3" width="8.125" style="19" customWidth="1"/>
    <col min="4" max="4" width="8.25390625" style="19" customWidth="1"/>
    <col min="5" max="5" width="10.75390625" style="21" customWidth="1"/>
    <col min="6" max="6" width="15.00390625" style="21" customWidth="1"/>
    <col min="7" max="7" width="13.00390625" style="19" customWidth="1"/>
    <col min="8" max="8" width="12.25390625" style="19" customWidth="1"/>
    <col min="9" max="16384" width="9.125" style="19" customWidth="1"/>
  </cols>
  <sheetData>
    <row r="1" spans="1:6" s="23" customFormat="1" ht="18.75">
      <c r="A1" s="332" t="s">
        <v>208</v>
      </c>
      <c r="B1" s="332"/>
      <c r="C1" s="332"/>
      <c r="D1" s="332"/>
      <c r="E1" s="332"/>
      <c r="F1" s="332"/>
    </row>
    <row r="2" spans="1:6" s="23" customFormat="1" ht="15.75">
      <c r="A2" s="332" t="s">
        <v>172</v>
      </c>
      <c r="B2" s="332"/>
      <c r="C2" s="332"/>
      <c r="D2" s="332"/>
      <c r="E2" s="332"/>
      <c r="F2" s="332"/>
    </row>
    <row r="3" spans="2:6" s="23" customFormat="1" ht="15.75">
      <c r="B3" s="18"/>
      <c r="E3" s="24"/>
      <c r="F3" s="24"/>
    </row>
    <row r="4" spans="1:8" s="2" customFormat="1" ht="63">
      <c r="A4" s="200" t="s">
        <v>34</v>
      </c>
      <c r="B4" s="191" t="s">
        <v>6</v>
      </c>
      <c r="C4" s="191" t="s">
        <v>7</v>
      </c>
      <c r="D4" s="191" t="s">
        <v>8</v>
      </c>
      <c r="E4" s="206" t="s">
        <v>9</v>
      </c>
      <c r="F4" s="185" t="s">
        <v>485</v>
      </c>
      <c r="G4" s="185" t="s">
        <v>486</v>
      </c>
      <c r="H4" s="185" t="s">
        <v>487</v>
      </c>
    </row>
    <row r="5" spans="1:8" s="2" customFormat="1" ht="15.75" hidden="1">
      <c r="A5" s="200"/>
      <c r="B5" s="207" t="s">
        <v>209</v>
      </c>
      <c r="C5" s="191"/>
      <c r="D5" s="191"/>
      <c r="E5" s="206"/>
      <c r="F5" s="206"/>
      <c r="G5" s="191"/>
      <c r="H5" s="191"/>
    </row>
    <row r="6" spans="1:8" s="23" customFormat="1" ht="15.75" hidden="1">
      <c r="A6" s="201">
        <v>1</v>
      </c>
      <c r="B6" s="208"/>
      <c r="C6" s="209"/>
      <c r="D6" s="209"/>
      <c r="E6" s="210"/>
      <c r="F6" s="211"/>
      <c r="G6" s="192"/>
      <c r="H6" s="192"/>
    </row>
    <row r="7" spans="1:8" s="23" customFormat="1" ht="15.75" hidden="1">
      <c r="A7" s="201">
        <v>2</v>
      </c>
      <c r="B7" s="208"/>
      <c r="C7" s="209"/>
      <c r="D7" s="209"/>
      <c r="E7" s="210"/>
      <c r="F7" s="211"/>
      <c r="G7" s="192"/>
      <c r="H7" s="192"/>
    </row>
    <row r="8" spans="1:8" s="23" customFormat="1" ht="15.75" hidden="1">
      <c r="A8" s="201">
        <f>A7+1</f>
        <v>3</v>
      </c>
      <c r="B8" s="212"/>
      <c r="C8" s="209"/>
      <c r="D8" s="209"/>
      <c r="E8" s="210"/>
      <c r="F8" s="211"/>
      <c r="G8" s="192"/>
      <c r="H8" s="192"/>
    </row>
    <row r="9" spans="1:8" s="23" customFormat="1" ht="15.75" hidden="1">
      <c r="A9" s="201">
        <v>4</v>
      </c>
      <c r="B9" s="212"/>
      <c r="C9" s="209"/>
      <c r="D9" s="209"/>
      <c r="E9" s="210"/>
      <c r="F9" s="211"/>
      <c r="G9" s="192"/>
      <c r="H9" s="192"/>
    </row>
    <row r="10" spans="1:8" s="23" customFormat="1" ht="15.75" hidden="1">
      <c r="A10" s="201">
        <v>5</v>
      </c>
      <c r="B10" s="212"/>
      <c r="C10" s="209"/>
      <c r="D10" s="209"/>
      <c r="E10" s="210"/>
      <c r="F10" s="211"/>
      <c r="G10" s="192"/>
      <c r="H10" s="192"/>
    </row>
    <row r="11" spans="1:8" s="23" customFormat="1" ht="15.75" hidden="1">
      <c r="A11" s="201">
        <v>1</v>
      </c>
      <c r="B11" s="212" t="s">
        <v>210</v>
      </c>
      <c r="C11" s="209" t="s">
        <v>37</v>
      </c>
      <c r="D11" s="209">
        <v>1</v>
      </c>
      <c r="E11" s="210">
        <v>10000</v>
      </c>
      <c r="F11" s="210">
        <v>10000</v>
      </c>
      <c r="G11" s="192"/>
      <c r="H11" s="192"/>
    </row>
    <row r="12" spans="1:8" s="23" customFormat="1" ht="15.75" hidden="1">
      <c r="A12" s="201">
        <v>7</v>
      </c>
      <c r="B12" s="212"/>
      <c r="C12" s="209"/>
      <c r="D12" s="209"/>
      <c r="E12" s="210"/>
      <c r="F12" s="210"/>
      <c r="G12" s="192"/>
      <c r="H12" s="192"/>
    </row>
    <row r="13" spans="1:8" s="23" customFormat="1" ht="15.75" hidden="1">
      <c r="A13" s="201">
        <v>8</v>
      </c>
      <c r="B13" s="212"/>
      <c r="C13" s="209"/>
      <c r="D13" s="209"/>
      <c r="E13" s="210"/>
      <c r="F13" s="211"/>
      <c r="G13" s="192"/>
      <c r="H13" s="192"/>
    </row>
    <row r="14" spans="1:8" s="23" customFormat="1" ht="15.75" hidden="1">
      <c r="A14" s="201">
        <v>2</v>
      </c>
      <c r="B14" s="212" t="s">
        <v>211</v>
      </c>
      <c r="C14" s="209" t="s">
        <v>37</v>
      </c>
      <c r="D14" s="209">
        <v>1</v>
      </c>
      <c r="E14" s="210">
        <v>25000</v>
      </c>
      <c r="F14" s="211">
        <v>25000</v>
      </c>
      <c r="G14" s="192"/>
      <c r="H14" s="192"/>
    </row>
    <row r="15" spans="1:8" s="23" customFormat="1" ht="15.75" hidden="1">
      <c r="A15" s="201">
        <v>3</v>
      </c>
      <c r="B15" s="212" t="s">
        <v>212</v>
      </c>
      <c r="C15" s="209" t="s">
        <v>37</v>
      </c>
      <c r="D15" s="209">
        <v>1</v>
      </c>
      <c r="E15" s="210">
        <v>1500</v>
      </c>
      <c r="F15" s="211">
        <v>15000</v>
      </c>
      <c r="G15" s="192"/>
      <c r="H15" s="192"/>
    </row>
    <row r="16" spans="1:8" s="23" customFormat="1" ht="15.75" hidden="1">
      <c r="A16" s="201">
        <v>4</v>
      </c>
      <c r="B16" s="212" t="s">
        <v>213</v>
      </c>
      <c r="C16" s="209" t="s">
        <v>37</v>
      </c>
      <c r="D16" s="209">
        <v>1</v>
      </c>
      <c r="E16" s="210">
        <v>10000</v>
      </c>
      <c r="F16" s="211">
        <v>10000</v>
      </c>
      <c r="G16" s="192"/>
      <c r="H16" s="192"/>
    </row>
    <row r="17" spans="1:8" s="23" customFormat="1" ht="15.75" hidden="1">
      <c r="A17" s="201">
        <v>5</v>
      </c>
      <c r="B17" s="212" t="s">
        <v>214</v>
      </c>
      <c r="C17" s="209" t="s">
        <v>37</v>
      </c>
      <c r="D17" s="209">
        <v>1</v>
      </c>
      <c r="E17" s="210">
        <v>10000</v>
      </c>
      <c r="F17" s="211">
        <v>10000</v>
      </c>
      <c r="G17" s="192"/>
      <c r="H17" s="192"/>
    </row>
    <row r="18" spans="1:8" s="23" customFormat="1" ht="15.75" hidden="1">
      <c r="A18" s="201">
        <v>6</v>
      </c>
      <c r="B18" s="212" t="s">
        <v>215</v>
      </c>
      <c r="C18" s="209" t="s">
        <v>37</v>
      </c>
      <c r="D18" s="209">
        <v>1</v>
      </c>
      <c r="E18" s="210">
        <v>12000</v>
      </c>
      <c r="F18" s="211">
        <v>12000</v>
      </c>
      <c r="G18" s="192"/>
      <c r="H18" s="192"/>
    </row>
    <row r="19" spans="1:8" s="23" customFormat="1" ht="15.75" hidden="1">
      <c r="A19" s="201">
        <v>7</v>
      </c>
      <c r="B19" s="212" t="s">
        <v>216</v>
      </c>
      <c r="C19" s="209" t="s">
        <v>37</v>
      </c>
      <c r="D19" s="209">
        <v>1</v>
      </c>
      <c r="E19" s="210">
        <v>11000</v>
      </c>
      <c r="F19" s="211">
        <v>11000</v>
      </c>
      <c r="G19" s="192"/>
      <c r="H19" s="192"/>
    </row>
    <row r="20" spans="1:8" s="23" customFormat="1" ht="15.75" hidden="1">
      <c r="A20" s="201">
        <v>8</v>
      </c>
      <c r="B20" s="212" t="s">
        <v>217</v>
      </c>
      <c r="C20" s="209" t="s">
        <v>37</v>
      </c>
      <c r="D20" s="209">
        <v>1</v>
      </c>
      <c r="E20" s="210">
        <v>8000</v>
      </c>
      <c r="F20" s="211">
        <v>8000</v>
      </c>
      <c r="G20" s="192"/>
      <c r="H20" s="192"/>
    </row>
    <row r="21" spans="1:8" s="23" customFormat="1" ht="31.5" hidden="1">
      <c r="A21" s="201"/>
      <c r="B21" s="213" t="s">
        <v>218</v>
      </c>
      <c r="C21" s="209"/>
      <c r="D21" s="209"/>
      <c r="E21" s="210"/>
      <c r="F21" s="211"/>
      <c r="G21" s="192"/>
      <c r="H21" s="192"/>
    </row>
    <row r="22" spans="1:8" s="23" customFormat="1" ht="15.75" hidden="1">
      <c r="A22" s="201">
        <v>9</v>
      </c>
      <c r="B22" s="212" t="s">
        <v>219</v>
      </c>
      <c r="C22" s="209" t="s">
        <v>37</v>
      </c>
      <c r="D22" s="209">
        <v>1</v>
      </c>
      <c r="E22" s="210">
        <v>2500</v>
      </c>
      <c r="F22" s="211">
        <v>2500</v>
      </c>
      <c r="G22" s="192"/>
      <c r="H22" s="192"/>
    </row>
    <row r="23" spans="1:8" s="23" customFormat="1" ht="15.75" hidden="1">
      <c r="A23" s="201">
        <v>10</v>
      </c>
      <c r="B23" s="212" t="s">
        <v>220</v>
      </c>
      <c r="C23" s="209" t="s">
        <v>37</v>
      </c>
      <c r="D23" s="209">
        <v>1</v>
      </c>
      <c r="E23" s="210">
        <v>2500</v>
      </c>
      <c r="F23" s="211">
        <v>2500</v>
      </c>
      <c r="G23" s="192"/>
      <c r="H23" s="192"/>
    </row>
    <row r="24" spans="1:8" s="23" customFormat="1" ht="15.75" hidden="1">
      <c r="A24" s="201"/>
      <c r="B24" s="213"/>
      <c r="C24" s="209"/>
      <c r="D24" s="209"/>
      <c r="E24" s="210"/>
      <c r="F24" s="211"/>
      <c r="G24" s="192"/>
      <c r="H24" s="192"/>
    </row>
    <row r="25" spans="1:8" s="23" customFormat="1" ht="15.75" hidden="1">
      <c r="A25" s="201">
        <f>A8+1</f>
        <v>4</v>
      </c>
      <c r="B25" s="208"/>
      <c r="C25" s="209"/>
      <c r="D25" s="209"/>
      <c r="E25" s="210"/>
      <c r="F25" s="211"/>
      <c r="G25" s="192"/>
      <c r="H25" s="192"/>
    </row>
    <row r="26" spans="1:8" s="23" customFormat="1" ht="15.75" hidden="1">
      <c r="A26" s="201"/>
      <c r="B26" s="213"/>
      <c r="C26" s="209"/>
      <c r="D26" s="209"/>
      <c r="E26" s="210"/>
      <c r="F26" s="211"/>
      <c r="G26" s="192"/>
      <c r="H26" s="192"/>
    </row>
    <row r="27" spans="1:8" s="23" customFormat="1" ht="15.75" hidden="1">
      <c r="A27" s="201">
        <v>5</v>
      </c>
      <c r="B27" s="208"/>
      <c r="C27" s="209"/>
      <c r="D27" s="209"/>
      <c r="E27" s="210"/>
      <c r="F27" s="211"/>
      <c r="G27" s="192"/>
      <c r="H27" s="192"/>
    </row>
    <row r="28" spans="1:8" s="23" customFormat="1" ht="15.75" hidden="1">
      <c r="A28" s="201">
        <f>A25+1</f>
        <v>5</v>
      </c>
      <c r="B28" s="212"/>
      <c r="C28" s="209"/>
      <c r="D28" s="209"/>
      <c r="E28" s="210"/>
      <c r="F28" s="211"/>
      <c r="G28" s="192"/>
      <c r="H28" s="192"/>
    </row>
    <row r="29" spans="1:8" s="23" customFormat="1" ht="15.75" hidden="1">
      <c r="A29" s="201">
        <f aca="true" t="shared" si="0" ref="A29:A45">A28+1</f>
        <v>6</v>
      </c>
      <c r="B29" s="212"/>
      <c r="C29" s="209"/>
      <c r="D29" s="209"/>
      <c r="E29" s="210"/>
      <c r="F29" s="211"/>
      <c r="G29" s="192"/>
      <c r="H29" s="192"/>
    </row>
    <row r="30" spans="1:8" s="23" customFormat="1" ht="15.75" hidden="1">
      <c r="A30" s="201">
        <f t="shared" si="0"/>
        <v>7</v>
      </c>
      <c r="B30" s="212"/>
      <c r="C30" s="209"/>
      <c r="D30" s="209"/>
      <c r="E30" s="210"/>
      <c r="F30" s="211"/>
      <c r="G30" s="192"/>
      <c r="H30" s="192"/>
    </row>
    <row r="31" spans="1:8" s="23" customFormat="1" ht="15.75" hidden="1">
      <c r="A31" s="201">
        <f t="shared" si="0"/>
        <v>8</v>
      </c>
      <c r="B31" s="208"/>
      <c r="C31" s="209"/>
      <c r="D31" s="209"/>
      <c r="E31" s="210"/>
      <c r="F31" s="211"/>
      <c r="G31" s="192"/>
      <c r="H31" s="192"/>
    </row>
    <row r="32" spans="1:8" s="23" customFormat="1" ht="15.75" hidden="1">
      <c r="A32" s="201">
        <f t="shared" si="0"/>
        <v>9</v>
      </c>
      <c r="B32" s="212"/>
      <c r="C32" s="209"/>
      <c r="D32" s="209"/>
      <c r="E32" s="210"/>
      <c r="F32" s="211"/>
      <c r="G32" s="192"/>
      <c r="H32" s="192"/>
    </row>
    <row r="33" spans="1:8" s="23" customFormat="1" ht="15.75" hidden="1">
      <c r="A33" s="201">
        <f t="shared" si="0"/>
        <v>10</v>
      </c>
      <c r="B33" s="208"/>
      <c r="C33" s="209"/>
      <c r="D33" s="209"/>
      <c r="E33" s="210"/>
      <c r="F33" s="211"/>
      <c r="G33" s="192"/>
      <c r="H33" s="192"/>
    </row>
    <row r="34" spans="1:8" s="23" customFormat="1" ht="15.75" hidden="1">
      <c r="A34" s="201">
        <f t="shared" si="0"/>
        <v>11</v>
      </c>
      <c r="B34" s="212"/>
      <c r="C34" s="209"/>
      <c r="D34" s="209"/>
      <c r="E34" s="210"/>
      <c r="F34" s="211"/>
      <c r="G34" s="192"/>
      <c r="H34" s="192"/>
    </row>
    <row r="35" spans="1:8" s="23" customFormat="1" ht="15.75" hidden="1">
      <c r="A35" s="201">
        <f t="shared" si="0"/>
        <v>12</v>
      </c>
      <c r="B35" s="212"/>
      <c r="C35" s="209"/>
      <c r="D35" s="209"/>
      <c r="E35" s="210"/>
      <c r="F35" s="211"/>
      <c r="G35" s="192"/>
      <c r="H35" s="192"/>
    </row>
    <row r="36" spans="1:8" s="23" customFormat="1" ht="15.75" hidden="1">
      <c r="A36" s="201">
        <f t="shared" si="0"/>
        <v>13</v>
      </c>
      <c r="B36" s="212"/>
      <c r="C36" s="209"/>
      <c r="D36" s="209"/>
      <c r="E36" s="210"/>
      <c r="F36" s="211"/>
      <c r="G36" s="192"/>
      <c r="H36" s="192"/>
    </row>
    <row r="37" spans="1:8" s="23" customFormat="1" ht="15.75" hidden="1">
      <c r="A37" s="201">
        <f t="shared" si="0"/>
        <v>14</v>
      </c>
      <c r="B37" s="212"/>
      <c r="C37" s="209"/>
      <c r="D37" s="209"/>
      <c r="E37" s="210"/>
      <c r="F37" s="211"/>
      <c r="G37" s="192"/>
      <c r="H37" s="192"/>
    </row>
    <row r="38" spans="1:8" s="23" customFormat="1" ht="31.5" hidden="1">
      <c r="A38" s="201">
        <f t="shared" si="0"/>
        <v>15</v>
      </c>
      <c r="B38" s="212" t="s">
        <v>221</v>
      </c>
      <c r="C38" s="209" t="s">
        <v>37</v>
      </c>
      <c r="D38" s="209">
        <v>100</v>
      </c>
      <c r="E38" s="210">
        <v>22.1</v>
      </c>
      <c r="F38" s="211">
        <v>2205</v>
      </c>
      <c r="G38" s="192"/>
      <c r="H38" s="192"/>
    </row>
    <row r="39" spans="1:8" s="23" customFormat="1" ht="15.75" hidden="1">
      <c r="A39" s="201">
        <f t="shared" si="0"/>
        <v>16</v>
      </c>
      <c r="B39" s="212" t="s">
        <v>222</v>
      </c>
      <c r="C39" s="209" t="s">
        <v>37</v>
      </c>
      <c r="D39" s="209">
        <v>1</v>
      </c>
      <c r="E39" s="210">
        <v>36.8</v>
      </c>
      <c r="F39" s="211">
        <v>36.75</v>
      </c>
      <c r="G39" s="192"/>
      <c r="H39" s="192"/>
    </row>
    <row r="40" spans="1:8" s="23" customFormat="1" ht="15.75" hidden="1">
      <c r="A40" s="201">
        <f t="shared" si="0"/>
        <v>17</v>
      </c>
      <c r="B40" s="212" t="s">
        <v>223</v>
      </c>
      <c r="C40" s="209" t="s">
        <v>37</v>
      </c>
      <c r="D40" s="209">
        <v>1</v>
      </c>
      <c r="E40" s="210">
        <v>12.5</v>
      </c>
      <c r="F40" s="211">
        <v>12.49</v>
      </c>
      <c r="G40" s="192"/>
      <c r="H40" s="192"/>
    </row>
    <row r="41" spans="1:8" s="23" customFormat="1" ht="15.75" hidden="1">
      <c r="A41" s="201">
        <f t="shared" si="0"/>
        <v>18</v>
      </c>
      <c r="B41" s="212" t="s">
        <v>224</v>
      </c>
      <c r="C41" s="209" t="s">
        <v>37</v>
      </c>
      <c r="D41" s="209">
        <v>1</v>
      </c>
      <c r="E41" s="210">
        <v>99.6</v>
      </c>
      <c r="F41" s="211">
        <v>99.64</v>
      </c>
      <c r="G41" s="192"/>
      <c r="H41" s="192"/>
    </row>
    <row r="42" spans="1:8" s="23" customFormat="1" ht="31.5" hidden="1">
      <c r="A42" s="201">
        <f t="shared" si="0"/>
        <v>19</v>
      </c>
      <c r="B42" s="212" t="s">
        <v>225</v>
      </c>
      <c r="C42" s="209" t="s">
        <v>37</v>
      </c>
      <c r="D42" s="209">
        <v>1</v>
      </c>
      <c r="E42" s="210">
        <v>204.7</v>
      </c>
      <c r="F42" s="211">
        <v>204.65</v>
      </c>
      <c r="G42" s="192"/>
      <c r="H42" s="192"/>
    </row>
    <row r="43" spans="1:8" s="23" customFormat="1" ht="15.75" hidden="1">
      <c r="A43" s="201">
        <f t="shared" si="0"/>
        <v>20</v>
      </c>
      <c r="B43" s="212" t="s">
        <v>226</v>
      </c>
      <c r="C43" s="209" t="s">
        <v>37</v>
      </c>
      <c r="D43" s="209">
        <v>1</v>
      </c>
      <c r="E43" s="210">
        <v>51.4</v>
      </c>
      <c r="F43" s="211">
        <v>51.35</v>
      </c>
      <c r="G43" s="192"/>
      <c r="H43" s="192"/>
    </row>
    <row r="44" spans="1:8" s="23" customFormat="1" ht="15.75" hidden="1">
      <c r="A44" s="201">
        <f t="shared" si="0"/>
        <v>21</v>
      </c>
      <c r="B44" s="212" t="s">
        <v>227</v>
      </c>
      <c r="C44" s="209" t="s">
        <v>37</v>
      </c>
      <c r="D44" s="209">
        <v>7</v>
      </c>
      <c r="E44" s="210">
        <v>47.2</v>
      </c>
      <c r="F44" s="211">
        <v>330.05</v>
      </c>
      <c r="G44" s="192"/>
      <c r="H44" s="192"/>
    </row>
    <row r="45" spans="1:8" s="23" customFormat="1" ht="31.5" hidden="1">
      <c r="A45" s="201">
        <f t="shared" si="0"/>
        <v>22</v>
      </c>
      <c r="B45" s="212" t="s">
        <v>228</v>
      </c>
      <c r="C45" s="209" t="s">
        <v>37</v>
      </c>
      <c r="D45" s="209">
        <v>1</v>
      </c>
      <c r="E45" s="210">
        <v>128</v>
      </c>
      <c r="F45" s="211">
        <v>128</v>
      </c>
      <c r="G45" s="192"/>
      <c r="H45" s="192"/>
    </row>
    <row r="46" spans="1:8" s="23" customFormat="1" ht="15.75" hidden="1">
      <c r="A46" s="201">
        <v>23</v>
      </c>
      <c r="B46" s="212" t="s">
        <v>229</v>
      </c>
      <c r="C46" s="209" t="s">
        <v>37</v>
      </c>
      <c r="D46" s="209">
        <v>200</v>
      </c>
      <c r="E46" s="210">
        <v>6.8</v>
      </c>
      <c r="F46" s="211">
        <v>1377.64</v>
      </c>
      <c r="G46" s="192"/>
      <c r="H46" s="192"/>
    </row>
    <row r="47" spans="1:8" s="23" customFormat="1" ht="31.5" hidden="1">
      <c r="A47" s="201">
        <v>24</v>
      </c>
      <c r="B47" s="212" t="s">
        <v>230</v>
      </c>
      <c r="C47" s="209" t="s">
        <v>37</v>
      </c>
      <c r="D47" s="209">
        <v>5</v>
      </c>
      <c r="E47" s="210">
        <v>39.9</v>
      </c>
      <c r="F47" s="211">
        <v>199.5</v>
      </c>
      <c r="G47" s="192"/>
      <c r="H47" s="192"/>
    </row>
    <row r="48" spans="1:8" s="23" customFormat="1" ht="15.75" hidden="1">
      <c r="A48" s="201">
        <v>25</v>
      </c>
      <c r="B48" s="212" t="s">
        <v>231</v>
      </c>
      <c r="C48" s="209" t="s">
        <v>37</v>
      </c>
      <c r="D48" s="209">
        <v>2</v>
      </c>
      <c r="E48" s="210">
        <v>52.4</v>
      </c>
      <c r="F48" s="211">
        <v>104.8</v>
      </c>
      <c r="G48" s="192"/>
      <c r="H48" s="192"/>
    </row>
    <row r="49" spans="1:8" s="23" customFormat="1" ht="15.75" hidden="1">
      <c r="A49" s="201">
        <v>26</v>
      </c>
      <c r="B49" s="212" t="s">
        <v>232</v>
      </c>
      <c r="C49" s="209" t="s">
        <v>37</v>
      </c>
      <c r="D49" s="209">
        <v>6</v>
      </c>
      <c r="E49" s="210">
        <v>268.7</v>
      </c>
      <c r="F49" s="211">
        <v>1612.2</v>
      </c>
      <c r="G49" s="192"/>
      <c r="H49" s="192"/>
    </row>
    <row r="50" spans="1:8" s="23" customFormat="1" ht="15.75" hidden="1">
      <c r="A50" s="201">
        <v>27</v>
      </c>
      <c r="B50" s="212" t="s">
        <v>233</v>
      </c>
      <c r="C50" s="209" t="s">
        <v>37</v>
      </c>
      <c r="D50" s="209">
        <v>3</v>
      </c>
      <c r="E50" s="210">
        <v>37.7</v>
      </c>
      <c r="F50" s="211">
        <v>113.07</v>
      </c>
      <c r="G50" s="192"/>
      <c r="H50" s="192"/>
    </row>
    <row r="51" spans="1:8" s="23" customFormat="1" ht="31.5" hidden="1">
      <c r="A51" s="201"/>
      <c r="B51" s="213" t="s">
        <v>234</v>
      </c>
      <c r="C51" s="209"/>
      <c r="D51" s="209"/>
      <c r="E51" s="210"/>
      <c r="F51" s="211"/>
      <c r="G51" s="192"/>
      <c r="H51" s="192"/>
    </row>
    <row r="52" spans="1:8" s="23" customFormat="1" ht="15.75" hidden="1">
      <c r="A52" s="201">
        <v>28</v>
      </c>
      <c r="B52" s="208" t="s">
        <v>235</v>
      </c>
      <c r="C52" s="209" t="s">
        <v>37</v>
      </c>
      <c r="D52" s="209">
        <v>1</v>
      </c>
      <c r="E52" s="210">
        <v>500</v>
      </c>
      <c r="F52" s="211">
        <v>500</v>
      </c>
      <c r="G52" s="192"/>
      <c r="H52" s="192"/>
    </row>
    <row r="53" spans="1:8" s="23" customFormat="1" ht="15.75" hidden="1">
      <c r="A53" s="201">
        <v>28</v>
      </c>
      <c r="B53" s="212" t="s">
        <v>236</v>
      </c>
      <c r="C53" s="209" t="s">
        <v>37</v>
      </c>
      <c r="D53" s="209">
        <v>2</v>
      </c>
      <c r="E53" s="210">
        <v>183.7</v>
      </c>
      <c r="F53" s="211">
        <v>367.3</v>
      </c>
      <c r="G53" s="192"/>
      <c r="H53" s="192"/>
    </row>
    <row r="54" spans="1:8" s="23" customFormat="1" ht="31.5" hidden="1">
      <c r="A54" s="201">
        <v>29</v>
      </c>
      <c r="B54" s="212" t="s">
        <v>237</v>
      </c>
      <c r="C54" s="209" t="s">
        <v>37</v>
      </c>
      <c r="D54" s="209">
        <v>2</v>
      </c>
      <c r="E54" s="210">
        <v>346.4</v>
      </c>
      <c r="F54" s="211">
        <v>692.78</v>
      </c>
      <c r="G54" s="192"/>
      <c r="H54" s="192"/>
    </row>
    <row r="55" spans="1:8" s="23" customFormat="1" ht="15.75" hidden="1">
      <c r="A55" s="201">
        <v>30</v>
      </c>
      <c r="B55" s="212" t="s">
        <v>238</v>
      </c>
      <c r="C55" s="209" t="s">
        <v>37</v>
      </c>
      <c r="D55" s="209">
        <v>2</v>
      </c>
      <c r="E55" s="210">
        <v>218.3</v>
      </c>
      <c r="F55" s="211">
        <v>436.58</v>
      </c>
      <c r="G55" s="192"/>
      <c r="H55" s="192"/>
    </row>
    <row r="56" spans="1:8" s="23" customFormat="1" ht="15.75" hidden="1">
      <c r="A56" s="201"/>
      <c r="B56" s="213" t="s">
        <v>239</v>
      </c>
      <c r="C56" s="209"/>
      <c r="D56" s="209"/>
      <c r="E56" s="210"/>
      <c r="F56" s="211"/>
      <c r="G56" s="192"/>
      <c r="H56" s="192"/>
    </row>
    <row r="57" spans="1:8" s="23" customFormat="1" ht="31.5" hidden="1">
      <c r="A57" s="201">
        <v>31</v>
      </c>
      <c r="B57" s="212" t="s">
        <v>240</v>
      </c>
      <c r="C57" s="209" t="s">
        <v>37</v>
      </c>
      <c r="D57" s="209">
        <v>1</v>
      </c>
      <c r="E57" s="210">
        <v>1365</v>
      </c>
      <c r="F57" s="211">
        <v>1365</v>
      </c>
      <c r="G57" s="192"/>
      <c r="H57" s="192"/>
    </row>
    <row r="58" spans="1:8" s="23" customFormat="1" ht="31.5" hidden="1">
      <c r="A58" s="201">
        <v>32</v>
      </c>
      <c r="B58" s="212" t="s">
        <v>241</v>
      </c>
      <c r="C58" s="209" t="s">
        <v>37</v>
      </c>
      <c r="D58" s="209">
        <v>1</v>
      </c>
      <c r="E58" s="210">
        <v>3150</v>
      </c>
      <c r="F58" s="211">
        <v>3150</v>
      </c>
      <c r="G58" s="192"/>
      <c r="H58" s="192"/>
    </row>
    <row r="59" spans="1:8" s="23" customFormat="1" ht="15.75" hidden="1">
      <c r="A59" s="201"/>
      <c r="B59" s="213" t="s">
        <v>242</v>
      </c>
      <c r="C59" s="209"/>
      <c r="D59" s="209"/>
      <c r="E59" s="210"/>
      <c r="F59" s="211"/>
      <c r="G59" s="192"/>
      <c r="H59" s="192"/>
    </row>
    <row r="60" spans="1:8" s="23" customFormat="1" ht="15.75" hidden="1">
      <c r="A60" s="201">
        <v>33</v>
      </c>
      <c r="B60" s="212" t="s">
        <v>243</v>
      </c>
      <c r="C60" s="209" t="s">
        <v>37</v>
      </c>
      <c r="D60" s="209">
        <v>3</v>
      </c>
      <c r="E60" s="210">
        <v>8800</v>
      </c>
      <c r="F60" s="211">
        <v>26400</v>
      </c>
      <c r="G60" s="192"/>
      <c r="H60" s="192"/>
    </row>
    <row r="61" spans="1:8" s="23" customFormat="1" ht="15.75" hidden="1">
      <c r="A61" s="201"/>
      <c r="B61" s="212" t="s">
        <v>244</v>
      </c>
      <c r="C61" s="209" t="s">
        <v>37</v>
      </c>
      <c r="D61" s="209">
        <v>5</v>
      </c>
      <c r="E61" s="210">
        <v>1500</v>
      </c>
      <c r="F61" s="211">
        <v>7500</v>
      </c>
      <c r="G61" s="192"/>
      <c r="H61" s="192"/>
    </row>
    <row r="62" spans="1:8" s="23" customFormat="1" ht="12.75" customHeight="1" hidden="1">
      <c r="A62" s="201">
        <v>1</v>
      </c>
      <c r="B62" s="351" t="s">
        <v>245</v>
      </c>
      <c r="C62" s="351"/>
      <c r="D62" s="351"/>
      <c r="E62" s="351"/>
      <c r="F62" s="351"/>
      <c r="G62" s="192"/>
      <c r="H62" s="192"/>
    </row>
    <row r="63" spans="1:8" s="23" customFormat="1" ht="15.75" hidden="1">
      <c r="A63" s="201">
        <v>33</v>
      </c>
      <c r="B63" s="212"/>
      <c r="C63" s="209"/>
      <c r="D63" s="209"/>
      <c r="E63" s="210"/>
      <c r="F63" s="211"/>
      <c r="G63" s="192"/>
      <c r="H63" s="192"/>
    </row>
    <row r="64" spans="1:8" s="23" customFormat="1" ht="31.5" hidden="1">
      <c r="A64" s="201">
        <v>34</v>
      </c>
      <c r="B64" s="212" t="s">
        <v>246</v>
      </c>
      <c r="C64" s="209" t="s">
        <v>37</v>
      </c>
      <c r="D64" s="209">
        <v>1</v>
      </c>
      <c r="E64" s="210">
        <v>3675</v>
      </c>
      <c r="F64" s="211">
        <v>3675</v>
      </c>
      <c r="G64" s="192"/>
      <c r="H64" s="192"/>
    </row>
    <row r="65" spans="1:8" s="23" customFormat="1" ht="31.5" hidden="1">
      <c r="A65" s="201">
        <v>2</v>
      </c>
      <c r="B65" s="212" t="s">
        <v>247</v>
      </c>
      <c r="C65" s="209" t="s">
        <v>248</v>
      </c>
      <c r="D65" s="209">
        <v>13</v>
      </c>
      <c r="E65" s="210">
        <v>3000</v>
      </c>
      <c r="F65" s="211">
        <v>39000</v>
      </c>
      <c r="G65" s="192"/>
      <c r="H65" s="192"/>
    </row>
    <row r="66" spans="1:8" s="23" customFormat="1" ht="15.75" hidden="1">
      <c r="A66" s="201">
        <v>36</v>
      </c>
      <c r="B66" s="212" t="s">
        <v>249</v>
      </c>
      <c r="C66" s="209" t="s">
        <v>37</v>
      </c>
      <c r="D66" s="209">
        <v>3</v>
      </c>
      <c r="E66" s="210">
        <v>3885</v>
      </c>
      <c r="F66" s="211">
        <v>11655</v>
      </c>
      <c r="G66" s="192"/>
      <c r="H66" s="192"/>
    </row>
    <row r="67" spans="1:8" s="23" customFormat="1" ht="15.75" hidden="1">
      <c r="A67" s="201">
        <v>12</v>
      </c>
      <c r="B67" s="212" t="s">
        <v>250</v>
      </c>
      <c r="C67" s="209" t="s">
        <v>37</v>
      </c>
      <c r="D67" s="209">
        <v>25</v>
      </c>
      <c r="E67" s="210">
        <v>200</v>
      </c>
      <c r="F67" s="211">
        <v>6250</v>
      </c>
      <c r="G67" s="192"/>
      <c r="H67" s="192"/>
    </row>
    <row r="68" spans="1:8" s="23" customFormat="1" ht="15.75" hidden="1">
      <c r="A68" s="201">
        <v>13</v>
      </c>
      <c r="B68" s="212" t="s">
        <v>251</v>
      </c>
      <c r="C68" s="209" t="s">
        <v>37</v>
      </c>
      <c r="D68" s="209">
        <v>10</v>
      </c>
      <c r="E68" s="210">
        <v>1000</v>
      </c>
      <c r="F68" s="211">
        <v>10000</v>
      </c>
      <c r="G68" s="192"/>
      <c r="H68" s="192"/>
    </row>
    <row r="69" spans="1:8" s="23" customFormat="1" ht="15.75" hidden="1">
      <c r="A69" s="201">
        <v>3</v>
      </c>
      <c r="B69" s="213" t="s">
        <v>0</v>
      </c>
      <c r="C69" s="209"/>
      <c r="D69" s="209"/>
      <c r="E69" s="210"/>
      <c r="F69" s="214">
        <v>39000</v>
      </c>
      <c r="G69" s="192"/>
      <c r="H69" s="192"/>
    </row>
    <row r="70" spans="1:8" s="23" customFormat="1" ht="12.75" customHeight="1" hidden="1">
      <c r="A70" s="201">
        <v>4</v>
      </c>
      <c r="B70" s="351" t="s">
        <v>252</v>
      </c>
      <c r="C70" s="351"/>
      <c r="D70" s="351"/>
      <c r="E70" s="351"/>
      <c r="F70" s="351"/>
      <c r="G70" s="192"/>
      <c r="H70" s="192"/>
    </row>
    <row r="71" spans="1:8" s="23" customFormat="1" ht="15.75" hidden="1">
      <c r="A71" s="201">
        <v>37</v>
      </c>
      <c r="B71" s="212" t="s">
        <v>253</v>
      </c>
      <c r="C71" s="209" t="s">
        <v>254</v>
      </c>
      <c r="D71" s="209">
        <v>2</v>
      </c>
      <c r="E71" s="210">
        <v>210</v>
      </c>
      <c r="F71" s="211">
        <v>420</v>
      </c>
      <c r="G71" s="192"/>
      <c r="H71" s="192"/>
    </row>
    <row r="72" spans="1:8" s="23" customFormat="1" ht="15.75" hidden="1">
      <c r="A72" s="201">
        <v>38</v>
      </c>
      <c r="B72" s="212" t="s">
        <v>255</v>
      </c>
      <c r="C72" s="209" t="s">
        <v>37</v>
      </c>
      <c r="D72" s="209">
        <v>10</v>
      </c>
      <c r="E72" s="210">
        <v>525</v>
      </c>
      <c r="F72" s="211">
        <v>5250</v>
      </c>
      <c r="G72" s="192"/>
      <c r="H72" s="192"/>
    </row>
    <row r="73" spans="1:8" s="23" customFormat="1" ht="15.75" hidden="1">
      <c r="A73" s="201">
        <v>39</v>
      </c>
      <c r="B73" s="212" t="s">
        <v>256</v>
      </c>
      <c r="C73" s="209" t="s">
        <v>37</v>
      </c>
      <c r="D73" s="209">
        <v>2</v>
      </c>
      <c r="E73" s="210">
        <v>367.5</v>
      </c>
      <c r="F73" s="211">
        <v>735</v>
      </c>
      <c r="G73" s="192"/>
      <c r="H73" s="192"/>
    </row>
    <row r="74" spans="1:8" s="23" customFormat="1" ht="15.75" hidden="1">
      <c r="A74" s="201">
        <v>14</v>
      </c>
      <c r="B74" s="212" t="s">
        <v>257</v>
      </c>
      <c r="C74" s="209" t="s">
        <v>37</v>
      </c>
      <c r="D74" s="209">
        <v>5</v>
      </c>
      <c r="E74" s="210">
        <v>165</v>
      </c>
      <c r="F74" s="211">
        <v>825</v>
      </c>
      <c r="G74" s="192"/>
      <c r="H74" s="192"/>
    </row>
    <row r="75" spans="1:8" s="23" customFormat="1" ht="15.75" hidden="1">
      <c r="A75" s="201">
        <v>15</v>
      </c>
      <c r="B75" s="212" t="s">
        <v>258</v>
      </c>
      <c r="C75" s="209" t="s">
        <v>37</v>
      </c>
      <c r="D75" s="209">
        <v>4</v>
      </c>
      <c r="E75" s="210">
        <v>140</v>
      </c>
      <c r="F75" s="211">
        <v>560</v>
      </c>
      <c r="G75" s="192"/>
      <c r="H75" s="192"/>
    </row>
    <row r="76" spans="1:8" s="23" customFormat="1" ht="15.75" hidden="1">
      <c r="A76" s="201">
        <v>42</v>
      </c>
      <c r="B76" s="212" t="s">
        <v>259</v>
      </c>
      <c r="C76" s="209" t="s">
        <v>37</v>
      </c>
      <c r="D76" s="209">
        <v>10</v>
      </c>
      <c r="E76" s="210">
        <v>84</v>
      </c>
      <c r="F76" s="211">
        <v>840</v>
      </c>
      <c r="G76" s="192"/>
      <c r="H76" s="192"/>
    </row>
    <row r="77" spans="1:8" s="23" customFormat="1" ht="15.75" hidden="1">
      <c r="A77" s="201">
        <v>16</v>
      </c>
      <c r="B77" s="212" t="s">
        <v>256</v>
      </c>
      <c r="C77" s="209" t="s">
        <v>37</v>
      </c>
      <c r="D77" s="209">
        <v>3</v>
      </c>
      <c r="E77" s="210">
        <v>265</v>
      </c>
      <c r="F77" s="211">
        <v>795</v>
      </c>
      <c r="G77" s="192"/>
      <c r="H77" s="192"/>
    </row>
    <row r="78" spans="1:8" s="23" customFormat="1" ht="15.75" hidden="1">
      <c r="A78" s="201">
        <v>5</v>
      </c>
      <c r="B78" s="212" t="s">
        <v>260</v>
      </c>
      <c r="C78" s="209" t="s">
        <v>37</v>
      </c>
      <c r="D78" s="209">
        <v>3</v>
      </c>
      <c r="E78" s="210">
        <v>2500</v>
      </c>
      <c r="F78" s="211">
        <v>7500</v>
      </c>
      <c r="G78" s="192"/>
      <c r="H78" s="192"/>
    </row>
    <row r="79" spans="1:8" s="23" customFormat="1" ht="15.75" hidden="1">
      <c r="A79" s="201">
        <v>6</v>
      </c>
      <c r="B79" s="212" t="s">
        <v>261</v>
      </c>
      <c r="C79" s="209" t="s">
        <v>262</v>
      </c>
      <c r="D79" s="209"/>
      <c r="E79" s="210"/>
      <c r="F79" s="211"/>
      <c r="G79" s="192"/>
      <c r="H79" s="192"/>
    </row>
    <row r="80" spans="1:8" s="23" customFormat="1" ht="15.75" hidden="1">
      <c r="A80" s="201">
        <v>18</v>
      </c>
      <c r="B80" s="212" t="s">
        <v>263</v>
      </c>
      <c r="C80" s="209" t="s">
        <v>37</v>
      </c>
      <c r="D80" s="209">
        <v>5</v>
      </c>
      <c r="E80" s="210">
        <v>3000</v>
      </c>
      <c r="F80" s="211">
        <v>15000</v>
      </c>
      <c r="G80" s="192"/>
      <c r="H80" s="192"/>
    </row>
    <row r="81" spans="1:8" s="23" customFormat="1" ht="15.75" hidden="1">
      <c r="A81" s="201">
        <v>19</v>
      </c>
      <c r="B81" s="212" t="s">
        <v>264</v>
      </c>
      <c r="C81" s="209" t="s">
        <v>26</v>
      </c>
      <c r="D81" s="209">
        <v>2</v>
      </c>
      <c r="E81" s="210">
        <v>550</v>
      </c>
      <c r="F81" s="211">
        <v>1100</v>
      </c>
      <c r="G81" s="192"/>
      <c r="H81" s="192"/>
    </row>
    <row r="82" spans="1:8" s="23" customFormat="1" ht="15.75" hidden="1">
      <c r="A82" s="201">
        <v>20</v>
      </c>
      <c r="B82" s="212" t="s">
        <v>265</v>
      </c>
      <c r="C82" s="209" t="s">
        <v>37</v>
      </c>
      <c r="D82" s="209">
        <v>5</v>
      </c>
      <c r="E82" s="210">
        <v>450</v>
      </c>
      <c r="F82" s="211">
        <v>2250</v>
      </c>
      <c r="G82" s="192"/>
      <c r="H82" s="192"/>
    </row>
    <row r="83" spans="1:8" s="23" customFormat="1" ht="15.75" hidden="1">
      <c r="A83" s="201">
        <v>21</v>
      </c>
      <c r="B83" s="215" t="s">
        <v>107</v>
      </c>
      <c r="C83" s="191"/>
      <c r="D83" s="191"/>
      <c r="E83" s="206"/>
      <c r="F83" s="211">
        <f>SUM(F78:F79)</f>
        <v>7500</v>
      </c>
      <c r="G83" s="192"/>
      <c r="H83" s="192"/>
    </row>
    <row r="84" spans="1:8" s="23" customFormat="1" ht="15.75" hidden="1">
      <c r="A84" s="201">
        <v>21</v>
      </c>
      <c r="B84" s="212" t="s">
        <v>108</v>
      </c>
      <c r="C84" s="209" t="s">
        <v>37</v>
      </c>
      <c r="D84" s="209">
        <v>20</v>
      </c>
      <c r="E84" s="210">
        <v>115.5</v>
      </c>
      <c r="F84" s="211">
        <v>2310</v>
      </c>
      <c r="G84" s="192"/>
      <c r="H84" s="192"/>
    </row>
    <row r="85" spans="1:8" s="23" customFormat="1" ht="15.75" hidden="1">
      <c r="A85" s="201">
        <v>22</v>
      </c>
      <c r="B85" s="212" t="s">
        <v>109</v>
      </c>
      <c r="C85" s="209" t="s">
        <v>37</v>
      </c>
      <c r="D85" s="209">
        <v>1</v>
      </c>
      <c r="E85" s="210">
        <v>6800</v>
      </c>
      <c r="F85" s="211">
        <v>6800</v>
      </c>
      <c r="G85" s="192"/>
      <c r="H85" s="192"/>
    </row>
    <row r="86" spans="1:8" s="23" customFormat="1" ht="15.75" hidden="1">
      <c r="A86" s="201">
        <v>23</v>
      </c>
      <c r="B86" s="212" t="s">
        <v>110</v>
      </c>
      <c r="C86" s="209" t="s">
        <v>37</v>
      </c>
      <c r="D86" s="209">
        <v>1</v>
      </c>
      <c r="E86" s="210">
        <v>7000</v>
      </c>
      <c r="F86" s="211">
        <v>7000</v>
      </c>
      <c r="G86" s="192"/>
      <c r="H86" s="192"/>
    </row>
    <row r="87" spans="1:8" s="23" customFormat="1" ht="31.5" hidden="1">
      <c r="A87" s="201">
        <v>24</v>
      </c>
      <c r="B87" s="212" t="s">
        <v>111</v>
      </c>
      <c r="C87" s="209" t="s">
        <v>37</v>
      </c>
      <c r="D87" s="209">
        <v>1</v>
      </c>
      <c r="E87" s="210">
        <v>60000</v>
      </c>
      <c r="F87" s="211">
        <v>60000</v>
      </c>
      <c r="G87" s="192"/>
      <c r="H87" s="192"/>
    </row>
    <row r="88" spans="1:8" s="23" customFormat="1" ht="15.75" hidden="1">
      <c r="A88" s="201">
        <v>25</v>
      </c>
      <c r="B88" s="212" t="s">
        <v>112</v>
      </c>
      <c r="C88" s="209" t="s">
        <v>37</v>
      </c>
      <c r="D88" s="209">
        <v>1</v>
      </c>
      <c r="E88" s="210">
        <v>12000</v>
      </c>
      <c r="F88" s="211">
        <v>12000</v>
      </c>
      <c r="G88" s="192"/>
      <c r="H88" s="216"/>
    </row>
    <row r="89" spans="1:8" s="23" customFormat="1" ht="15.75" hidden="1">
      <c r="A89" s="201">
        <v>26</v>
      </c>
      <c r="B89" s="212" t="s">
        <v>113</v>
      </c>
      <c r="C89" s="209" t="s">
        <v>37</v>
      </c>
      <c r="D89" s="209">
        <v>1</v>
      </c>
      <c r="E89" s="210">
        <v>7800</v>
      </c>
      <c r="F89" s="211">
        <v>7800</v>
      </c>
      <c r="G89" s="192"/>
      <c r="H89" s="192"/>
    </row>
    <row r="90" spans="1:8" s="23" customFormat="1" ht="15.75" hidden="1">
      <c r="A90" s="201">
        <v>27</v>
      </c>
      <c r="B90" s="212" t="s">
        <v>114</v>
      </c>
      <c r="C90" s="209" t="s">
        <v>37</v>
      </c>
      <c r="D90" s="209">
        <v>1</v>
      </c>
      <c r="E90" s="210">
        <v>8800</v>
      </c>
      <c r="F90" s="211">
        <v>8800</v>
      </c>
      <c r="G90" s="192"/>
      <c r="H90" s="192"/>
    </row>
    <row r="91" spans="1:8" s="23" customFormat="1" ht="15.75" hidden="1">
      <c r="A91" s="201">
        <v>3</v>
      </c>
      <c r="B91" s="212"/>
      <c r="C91" s="209"/>
      <c r="D91" s="209"/>
      <c r="E91" s="210"/>
      <c r="F91" s="211"/>
      <c r="G91" s="192"/>
      <c r="H91" s="192"/>
    </row>
    <row r="92" spans="1:8" s="23" customFormat="1" ht="15.75" hidden="1">
      <c r="A92" s="201">
        <v>7</v>
      </c>
      <c r="B92" s="213" t="s">
        <v>0</v>
      </c>
      <c r="C92" s="213"/>
      <c r="D92" s="213"/>
      <c r="E92" s="217"/>
      <c r="F92" s="214">
        <f>F78+F79</f>
        <v>7500</v>
      </c>
      <c r="G92" s="192"/>
      <c r="H92" s="192"/>
    </row>
    <row r="93" spans="1:8" s="23" customFormat="1" ht="15.75" hidden="1">
      <c r="A93" s="201">
        <v>8</v>
      </c>
      <c r="B93" s="215" t="s">
        <v>266</v>
      </c>
      <c r="C93" s="209"/>
      <c r="D93" s="209"/>
      <c r="E93" s="210"/>
      <c r="F93" s="211"/>
      <c r="G93" s="192"/>
      <c r="H93" s="192"/>
    </row>
    <row r="94" spans="1:8" s="23" customFormat="1" ht="15.75" hidden="1">
      <c r="A94" s="201">
        <v>9</v>
      </c>
      <c r="B94" s="212" t="s">
        <v>267</v>
      </c>
      <c r="C94" s="209" t="s">
        <v>37</v>
      </c>
      <c r="D94" s="209">
        <v>1</v>
      </c>
      <c r="E94" s="210">
        <v>3500</v>
      </c>
      <c r="F94" s="211">
        <v>3500</v>
      </c>
      <c r="G94" s="192"/>
      <c r="H94" s="192"/>
    </row>
    <row r="95" spans="1:8" s="23" customFormat="1" ht="15.75" hidden="1">
      <c r="A95" s="201">
        <v>10</v>
      </c>
      <c r="B95" s="212" t="s">
        <v>268</v>
      </c>
      <c r="C95" s="209" t="s">
        <v>37</v>
      </c>
      <c r="D95" s="209">
        <v>1</v>
      </c>
      <c r="E95" s="210">
        <v>7000</v>
      </c>
      <c r="F95" s="211">
        <v>7000</v>
      </c>
      <c r="G95" s="192"/>
      <c r="H95" s="192"/>
    </row>
    <row r="96" spans="1:8" s="23" customFormat="1" ht="15.75" hidden="1">
      <c r="A96" s="201">
        <v>11</v>
      </c>
      <c r="B96" s="212" t="s">
        <v>269</v>
      </c>
      <c r="C96" s="209" t="s">
        <v>37</v>
      </c>
      <c r="D96" s="209">
        <v>1</v>
      </c>
      <c r="E96" s="210">
        <v>35000</v>
      </c>
      <c r="F96" s="211">
        <v>35000</v>
      </c>
      <c r="G96" s="192"/>
      <c r="H96" s="192"/>
    </row>
    <row r="97" spans="1:8" s="23" customFormat="1" ht="15.75" hidden="1">
      <c r="A97" s="201">
        <v>12</v>
      </c>
      <c r="B97" s="218" t="s">
        <v>270</v>
      </c>
      <c r="C97" s="213"/>
      <c r="D97" s="213"/>
      <c r="E97" s="213"/>
      <c r="F97" s="214">
        <v>45500</v>
      </c>
      <c r="G97" s="192"/>
      <c r="H97" s="192"/>
    </row>
    <row r="98" spans="1:8" s="23" customFormat="1" ht="31.5" customHeight="1" hidden="1">
      <c r="A98" s="201"/>
      <c r="B98" s="351" t="s">
        <v>271</v>
      </c>
      <c r="C98" s="351"/>
      <c r="D98" s="351"/>
      <c r="E98" s="351"/>
      <c r="F98" s="211"/>
      <c r="G98" s="192"/>
      <c r="H98" s="192"/>
    </row>
    <row r="99" spans="1:8" s="23" customFormat="1" ht="15.75" hidden="1">
      <c r="A99" s="201">
        <v>12</v>
      </c>
      <c r="B99" s="212"/>
      <c r="C99" s="209"/>
      <c r="D99" s="209"/>
      <c r="E99" s="210"/>
      <c r="F99" s="211"/>
      <c r="G99" s="192"/>
      <c r="H99" s="192"/>
    </row>
    <row r="100" spans="1:8" s="23" customFormat="1" ht="12.75" customHeight="1">
      <c r="A100" s="201"/>
      <c r="B100" s="351" t="s">
        <v>272</v>
      </c>
      <c r="C100" s="351"/>
      <c r="D100" s="351"/>
      <c r="E100" s="351"/>
      <c r="F100" s="351"/>
      <c r="G100" s="192"/>
      <c r="H100" s="192"/>
    </row>
    <row r="101" spans="1:8" s="23" customFormat="1" ht="15.75">
      <c r="A101" s="201">
        <v>1</v>
      </c>
      <c r="B101" s="212" t="s">
        <v>273</v>
      </c>
      <c r="C101" s="209"/>
      <c r="D101" s="209"/>
      <c r="E101" s="210"/>
      <c r="F101" s="211"/>
      <c r="G101" s="192"/>
      <c r="H101" s="192"/>
    </row>
    <row r="102" spans="1:8" s="23" customFormat="1" ht="15.75" hidden="1">
      <c r="A102" s="201">
        <v>14</v>
      </c>
      <c r="B102" s="212" t="s">
        <v>274</v>
      </c>
      <c r="C102" s="209" t="s">
        <v>37</v>
      </c>
      <c r="D102" s="209">
        <v>1</v>
      </c>
      <c r="E102" s="210">
        <v>3500</v>
      </c>
      <c r="F102" s="211">
        <v>3500</v>
      </c>
      <c r="G102" s="192"/>
      <c r="H102" s="192"/>
    </row>
    <row r="103" spans="1:8" s="23" customFormat="1" ht="15.75">
      <c r="A103" s="201">
        <v>2</v>
      </c>
      <c r="B103" s="212" t="s">
        <v>273</v>
      </c>
      <c r="C103" s="209"/>
      <c r="D103" s="209"/>
      <c r="E103" s="210"/>
      <c r="F103" s="211"/>
      <c r="G103" s="192"/>
      <c r="H103" s="192"/>
    </row>
    <row r="104" spans="1:8" s="23" customFormat="1" ht="15.75">
      <c r="A104" s="201">
        <v>3</v>
      </c>
      <c r="B104" s="212"/>
      <c r="C104" s="209"/>
      <c r="D104" s="209"/>
      <c r="E104" s="210"/>
      <c r="F104" s="211"/>
      <c r="G104" s="192"/>
      <c r="H104" s="192"/>
    </row>
    <row r="105" spans="1:8" s="23" customFormat="1" ht="15.75">
      <c r="A105" s="201">
        <v>4</v>
      </c>
      <c r="B105" s="212"/>
      <c r="C105" s="209"/>
      <c r="D105" s="209"/>
      <c r="E105" s="210"/>
      <c r="F105" s="211"/>
      <c r="G105" s="192"/>
      <c r="H105" s="192"/>
    </row>
    <row r="106" spans="1:8" s="23" customFormat="1" ht="15.75" hidden="1">
      <c r="A106" s="201">
        <v>5</v>
      </c>
      <c r="B106" s="212"/>
      <c r="C106" s="209"/>
      <c r="D106" s="209"/>
      <c r="E106" s="210"/>
      <c r="F106" s="211"/>
      <c r="G106" s="192"/>
      <c r="H106" s="192"/>
    </row>
    <row r="107" spans="1:8" s="23" customFormat="1" ht="15.75" hidden="1">
      <c r="A107" s="201">
        <v>6</v>
      </c>
      <c r="B107" s="212"/>
      <c r="C107" s="209"/>
      <c r="D107" s="209"/>
      <c r="E107" s="210"/>
      <c r="F107" s="211"/>
      <c r="G107" s="192"/>
      <c r="H107" s="192"/>
    </row>
    <row r="108" spans="1:8" s="23" customFormat="1" ht="15.75" hidden="1">
      <c r="A108" s="201">
        <v>7</v>
      </c>
      <c r="B108" s="212"/>
      <c r="C108" s="209"/>
      <c r="D108" s="209"/>
      <c r="E108" s="210"/>
      <c r="F108" s="211"/>
      <c r="G108" s="192"/>
      <c r="H108" s="192"/>
    </row>
    <row r="109" spans="1:8" s="23" customFormat="1" ht="15.75" hidden="1">
      <c r="A109" s="201">
        <v>8</v>
      </c>
      <c r="B109" s="212"/>
      <c r="C109" s="209"/>
      <c r="D109" s="209"/>
      <c r="E109" s="210"/>
      <c r="F109" s="211"/>
      <c r="G109" s="192"/>
      <c r="H109" s="192"/>
    </row>
    <row r="110" spans="1:8" s="23" customFormat="1" ht="15.75">
      <c r="A110" s="201"/>
      <c r="B110" s="213" t="s">
        <v>0</v>
      </c>
      <c r="C110" s="213"/>
      <c r="D110" s="213"/>
      <c r="E110" s="217"/>
      <c r="F110" s="214"/>
      <c r="G110" s="192"/>
      <c r="H110" s="192"/>
    </row>
    <row r="111" spans="1:8" s="23" customFormat="1" ht="15.75" hidden="1">
      <c r="A111" s="201"/>
      <c r="B111" s="215" t="s">
        <v>275</v>
      </c>
      <c r="C111" s="209"/>
      <c r="D111" s="209"/>
      <c r="E111" s="210"/>
      <c r="F111" s="211"/>
      <c r="G111" s="192"/>
      <c r="H111" s="192"/>
    </row>
    <row r="112" spans="1:8" s="23" customFormat="1" ht="15.75" customHeight="1" hidden="1">
      <c r="A112" s="201">
        <v>45</v>
      </c>
      <c r="B112" s="212" t="s">
        <v>276</v>
      </c>
      <c r="C112" s="209" t="s">
        <v>37</v>
      </c>
      <c r="D112" s="209">
        <v>1</v>
      </c>
      <c r="E112" s="210">
        <v>10500</v>
      </c>
      <c r="F112" s="211">
        <v>10500</v>
      </c>
      <c r="G112" s="192"/>
      <c r="H112" s="192"/>
    </row>
    <row r="113" spans="1:8" s="23" customFormat="1" ht="15.75" hidden="1">
      <c r="A113" s="201">
        <v>28</v>
      </c>
      <c r="B113" s="212" t="s">
        <v>277</v>
      </c>
      <c r="C113" s="209" t="s">
        <v>278</v>
      </c>
      <c r="D113" s="209">
        <v>2</v>
      </c>
      <c r="E113" s="210">
        <v>2500</v>
      </c>
      <c r="F113" s="211">
        <v>5000</v>
      </c>
      <c r="G113" s="192"/>
      <c r="H113" s="192"/>
    </row>
    <row r="114" spans="1:8" s="23" customFormat="1" ht="15.75" hidden="1">
      <c r="A114" s="201">
        <v>29</v>
      </c>
      <c r="B114" s="212" t="s">
        <v>279</v>
      </c>
      <c r="C114" s="209" t="s">
        <v>278</v>
      </c>
      <c r="D114" s="209">
        <v>1</v>
      </c>
      <c r="E114" s="210">
        <v>2800</v>
      </c>
      <c r="F114" s="211">
        <v>2800</v>
      </c>
      <c r="G114" s="192"/>
      <c r="H114" s="192"/>
    </row>
    <row r="115" spans="1:8" s="23" customFormat="1" ht="15.75" hidden="1">
      <c r="A115" s="201">
        <v>30</v>
      </c>
      <c r="B115" s="212" t="s">
        <v>280</v>
      </c>
      <c r="C115" s="209" t="s">
        <v>278</v>
      </c>
      <c r="D115" s="209">
        <v>1</v>
      </c>
      <c r="E115" s="210">
        <v>2800</v>
      </c>
      <c r="F115" s="211">
        <v>2800</v>
      </c>
      <c r="G115" s="192"/>
      <c r="H115" s="192"/>
    </row>
    <row r="116" spans="1:8" s="23" customFormat="1" ht="15.75" hidden="1">
      <c r="A116" s="201">
        <v>31</v>
      </c>
      <c r="B116" s="212" t="s">
        <v>281</v>
      </c>
      <c r="C116" s="209" t="s">
        <v>37</v>
      </c>
      <c r="D116" s="209">
        <v>300</v>
      </c>
      <c r="E116" s="210">
        <v>15</v>
      </c>
      <c r="F116" s="211">
        <v>4500</v>
      </c>
      <c r="G116" s="192"/>
      <c r="H116" s="192"/>
    </row>
    <row r="117" spans="1:8" s="23" customFormat="1" ht="31.5" hidden="1">
      <c r="A117" s="201"/>
      <c r="B117" s="213" t="s">
        <v>282</v>
      </c>
      <c r="C117" s="209"/>
      <c r="D117" s="209"/>
      <c r="E117" s="210"/>
      <c r="F117" s="211"/>
      <c r="G117" s="192"/>
      <c r="H117" s="192"/>
    </row>
    <row r="118" spans="1:8" s="23" customFormat="1" ht="15.75" hidden="1">
      <c r="A118" s="201">
        <v>32</v>
      </c>
      <c r="B118" s="212" t="s">
        <v>283</v>
      </c>
      <c r="C118" s="209" t="s">
        <v>57</v>
      </c>
      <c r="D118" s="209">
        <v>200</v>
      </c>
      <c r="E118" s="210">
        <v>18.3</v>
      </c>
      <c r="F118" s="211">
        <v>3666</v>
      </c>
      <c r="G118" s="192"/>
      <c r="H118" s="192"/>
    </row>
    <row r="119" spans="1:8" s="23" customFormat="1" ht="15.75" hidden="1">
      <c r="A119" s="201"/>
      <c r="B119" s="213" t="s">
        <v>284</v>
      </c>
      <c r="C119" s="209"/>
      <c r="D119" s="209"/>
      <c r="E119" s="210"/>
      <c r="F119" s="211"/>
      <c r="G119" s="192"/>
      <c r="H119" s="192"/>
    </row>
    <row r="120" spans="1:8" s="23" customFormat="1" ht="15.75" hidden="1">
      <c r="A120" s="201">
        <v>47</v>
      </c>
      <c r="B120" s="212" t="s">
        <v>285</v>
      </c>
      <c r="C120" s="209" t="s">
        <v>37</v>
      </c>
      <c r="D120" s="209">
        <v>1</v>
      </c>
      <c r="E120" s="210">
        <v>700000</v>
      </c>
      <c r="F120" s="211">
        <v>700000</v>
      </c>
      <c r="G120" s="192"/>
      <c r="H120" s="192"/>
    </row>
    <row r="121" spans="1:8" s="23" customFormat="1" ht="15.75" hidden="1">
      <c r="A121" s="201"/>
      <c r="B121" s="213" t="s">
        <v>286</v>
      </c>
      <c r="C121" s="209"/>
      <c r="D121" s="209"/>
      <c r="E121" s="210"/>
      <c r="F121" s="211"/>
      <c r="G121" s="192"/>
      <c r="H121" s="192"/>
    </row>
    <row r="122" spans="1:8" s="23" customFormat="1" ht="15.75" hidden="1">
      <c r="A122" s="201">
        <v>33</v>
      </c>
      <c r="B122" s="212" t="s">
        <v>287</v>
      </c>
      <c r="C122" s="209" t="s">
        <v>37</v>
      </c>
      <c r="D122" s="209">
        <v>1</v>
      </c>
      <c r="E122" s="210">
        <v>1165</v>
      </c>
      <c r="F122" s="211">
        <v>1165</v>
      </c>
      <c r="G122" s="192"/>
      <c r="H122" s="192"/>
    </row>
    <row r="123" spans="1:8" s="23" customFormat="1" ht="15.75" hidden="1">
      <c r="A123" s="201">
        <v>35</v>
      </c>
      <c r="B123" s="212" t="s">
        <v>288</v>
      </c>
      <c r="C123" s="209" t="s">
        <v>37</v>
      </c>
      <c r="D123" s="209">
        <v>1</v>
      </c>
      <c r="E123" s="210">
        <v>2275</v>
      </c>
      <c r="F123" s="211">
        <v>2275</v>
      </c>
      <c r="G123" s="192"/>
      <c r="H123" s="192"/>
    </row>
    <row r="124" spans="1:8" s="23" customFormat="1" ht="15.75" hidden="1">
      <c r="A124" s="201">
        <v>36</v>
      </c>
      <c r="B124" s="212" t="s">
        <v>289</v>
      </c>
      <c r="C124" s="209" t="s">
        <v>37</v>
      </c>
      <c r="D124" s="209">
        <v>1</v>
      </c>
      <c r="E124" s="210">
        <v>4600</v>
      </c>
      <c r="F124" s="211">
        <v>4600</v>
      </c>
      <c r="G124" s="192"/>
      <c r="H124" s="192"/>
    </row>
    <row r="125" spans="1:8" s="23" customFormat="1" ht="15.75" hidden="1">
      <c r="A125" s="201">
        <v>51</v>
      </c>
      <c r="B125" s="212" t="s">
        <v>290</v>
      </c>
      <c r="C125" s="209" t="s">
        <v>37</v>
      </c>
      <c r="D125" s="209">
        <v>3</v>
      </c>
      <c r="E125" s="210">
        <v>120</v>
      </c>
      <c r="F125" s="211">
        <v>360</v>
      </c>
      <c r="G125" s="192"/>
      <c r="H125" s="192"/>
    </row>
    <row r="126" spans="1:8" s="23" customFormat="1" ht="15.75" hidden="1">
      <c r="A126" s="201">
        <v>37</v>
      </c>
      <c r="B126" s="212" t="s">
        <v>291</v>
      </c>
      <c r="C126" s="209" t="s">
        <v>37</v>
      </c>
      <c r="D126" s="209">
        <v>1</v>
      </c>
      <c r="E126" s="210">
        <v>1500</v>
      </c>
      <c r="F126" s="211">
        <v>1500</v>
      </c>
      <c r="G126" s="192"/>
      <c r="H126" s="192"/>
    </row>
    <row r="127" spans="1:8" s="23" customFormat="1" ht="15.75" hidden="1">
      <c r="A127" s="201">
        <v>38</v>
      </c>
      <c r="B127" s="212" t="s">
        <v>292</v>
      </c>
      <c r="C127" s="209" t="s">
        <v>37</v>
      </c>
      <c r="D127" s="209">
        <v>2</v>
      </c>
      <c r="E127" s="210">
        <v>2500</v>
      </c>
      <c r="F127" s="211">
        <v>2500</v>
      </c>
      <c r="G127" s="192"/>
      <c r="H127" s="192"/>
    </row>
    <row r="128" spans="1:8" s="23" customFormat="1" ht="15.75" hidden="1">
      <c r="A128" s="201">
        <v>39</v>
      </c>
      <c r="B128" s="212" t="s">
        <v>293</v>
      </c>
      <c r="C128" s="209" t="s">
        <v>37</v>
      </c>
      <c r="D128" s="209">
        <v>1</v>
      </c>
      <c r="E128" s="210">
        <v>250</v>
      </c>
      <c r="F128" s="211">
        <v>250</v>
      </c>
      <c r="G128" s="192"/>
      <c r="H128" s="192"/>
    </row>
    <row r="129" spans="1:8" s="23" customFormat="1" ht="15.75" hidden="1">
      <c r="A129" s="201">
        <v>40</v>
      </c>
      <c r="B129" s="212" t="s">
        <v>294</v>
      </c>
      <c r="C129" s="209" t="s">
        <v>37</v>
      </c>
      <c r="D129" s="209">
        <v>1</v>
      </c>
      <c r="E129" s="210">
        <v>1500</v>
      </c>
      <c r="F129" s="211">
        <v>1500</v>
      </c>
      <c r="G129" s="192"/>
      <c r="H129" s="192"/>
    </row>
    <row r="130" spans="1:8" s="23" customFormat="1" ht="15.75" hidden="1">
      <c r="A130" s="201">
        <v>41</v>
      </c>
      <c r="B130" s="212" t="s">
        <v>295</v>
      </c>
      <c r="C130" s="209" t="s">
        <v>37</v>
      </c>
      <c r="D130" s="209">
        <v>1</v>
      </c>
      <c r="E130" s="210">
        <v>250</v>
      </c>
      <c r="F130" s="211">
        <v>250</v>
      </c>
      <c r="G130" s="192"/>
      <c r="H130" s="192"/>
    </row>
    <row r="131" spans="1:8" s="23" customFormat="1" ht="15.75" hidden="1">
      <c r="A131" s="201">
        <v>36</v>
      </c>
      <c r="B131" s="212" t="s">
        <v>296</v>
      </c>
      <c r="C131" s="209" t="s">
        <v>37</v>
      </c>
      <c r="D131" s="209">
        <v>2</v>
      </c>
      <c r="E131" s="210"/>
      <c r="F131" s="211"/>
      <c r="G131" s="192"/>
      <c r="H131" s="192"/>
    </row>
    <row r="132" spans="1:8" s="23" customFormat="1" ht="15.75" hidden="1">
      <c r="A132" s="201">
        <v>42</v>
      </c>
      <c r="B132" s="212" t="s">
        <v>297</v>
      </c>
      <c r="C132" s="209" t="s">
        <v>37</v>
      </c>
      <c r="D132" s="209">
        <v>1</v>
      </c>
      <c r="E132" s="210">
        <v>1500</v>
      </c>
      <c r="F132" s="211">
        <v>1500</v>
      </c>
      <c r="G132" s="192"/>
      <c r="H132" s="192"/>
    </row>
    <row r="133" spans="1:8" s="23" customFormat="1" ht="15.75" hidden="1">
      <c r="A133" s="201">
        <v>43</v>
      </c>
      <c r="B133" s="212" t="s">
        <v>298</v>
      </c>
      <c r="C133" s="209" t="s">
        <v>37</v>
      </c>
      <c r="D133" s="209">
        <v>1</v>
      </c>
      <c r="E133" s="210">
        <v>2500</v>
      </c>
      <c r="F133" s="211">
        <v>2500</v>
      </c>
      <c r="G133" s="192"/>
      <c r="H133" s="192"/>
    </row>
    <row r="134" spans="1:8" s="23" customFormat="1" ht="15.75" hidden="1">
      <c r="A134" s="201"/>
      <c r="B134" s="215"/>
      <c r="C134" s="209"/>
      <c r="D134" s="209"/>
      <c r="E134" s="210"/>
      <c r="F134" s="211">
        <f>SUM(F122:F133)</f>
        <v>18400</v>
      </c>
      <c r="G134" s="192"/>
      <c r="H134" s="192"/>
    </row>
    <row r="135" spans="1:8" s="23" customFormat="1" ht="15.75" hidden="1">
      <c r="A135" s="201"/>
      <c r="B135" s="212"/>
      <c r="C135" s="209"/>
      <c r="D135" s="209"/>
      <c r="E135" s="210"/>
      <c r="F135" s="211"/>
      <c r="G135" s="192"/>
      <c r="H135" s="192"/>
    </row>
    <row r="136" spans="1:8" s="23" customFormat="1" ht="15.75" hidden="1">
      <c r="A136" s="201"/>
      <c r="B136" s="212"/>
      <c r="C136" s="209"/>
      <c r="D136" s="209"/>
      <c r="E136" s="210"/>
      <c r="F136" s="211"/>
      <c r="G136" s="192"/>
      <c r="H136" s="192"/>
    </row>
    <row r="137" spans="1:8" s="23" customFormat="1" ht="15.75" hidden="1">
      <c r="A137" s="201"/>
      <c r="B137" s="212"/>
      <c r="C137" s="209"/>
      <c r="D137" s="209"/>
      <c r="E137" s="210"/>
      <c r="F137" s="211"/>
      <c r="G137" s="192"/>
      <c r="H137" s="192"/>
    </row>
    <row r="138" spans="1:8" s="23" customFormat="1" ht="15.75" hidden="1">
      <c r="A138" s="201"/>
      <c r="B138" s="212"/>
      <c r="C138" s="209"/>
      <c r="D138" s="209"/>
      <c r="E138" s="210"/>
      <c r="F138" s="211"/>
      <c r="G138" s="192"/>
      <c r="H138" s="192"/>
    </row>
    <row r="139" spans="1:8" s="23" customFormat="1" ht="15.75" hidden="1">
      <c r="A139" s="201"/>
      <c r="B139" s="212"/>
      <c r="C139" s="209"/>
      <c r="D139" s="209"/>
      <c r="E139" s="210"/>
      <c r="F139" s="211"/>
      <c r="G139" s="192"/>
      <c r="H139" s="192"/>
    </row>
    <row r="140" spans="1:8" s="23" customFormat="1" ht="15.75" hidden="1">
      <c r="A140" s="201"/>
      <c r="B140" s="212"/>
      <c r="C140" s="209"/>
      <c r="D140" s="209"/>
      <c r="E140" s="210"/>
      <c r="F140" s="211"/>
      <c r="G140" s="192"/>
      <c r="H140" s="192"/>
    </row>
    <row r="141" spans="1:8" s="23" customFormat="1" ht="15.75" hidden="1">
      <c r="A141" s="201"/>
      <c r="B141" s="212"/>
      <c r="C141" s="209"/>
      <c r="D141" s="209"/>
      <c r="E141" s="210"/>
      <c r="F141" s="211"/>
      <c r="G141" s="192"/>
      <c r="H141" s="192"/>
    </row>
    <row r="142" spans="1:8" s="23" customFormat="1" ht="15.75" hidden="1">
      <c r="A142" s="201"/>
      <c r="B142" s="212"/>
      <c r="C142" s="209"/>
      <c r="D142" s="209"/>
      <c r="E142" s="210"/>
      <c r="F142" s="211"/>
      <c r="G142" s="192"/>
      <c r="H142" s="192"/>
    </row>
    <row r="143" spans="1:8" s="23" customFormat="1" ht="15.75" hidden="1">
      <c r="A143" s="201"/>
      <c r="B143" s="215" t="s">
        <v>299</v>
      </c>
      <c r="C143" s="209"/>
      <c r="D143" s="209"/>
      <c r="E143" s="210"/>
      <c r="F143" s="211"/>
      <c r="G143" s="192"/>
      <c r="H143" s="192"/>
    </row>
    <row r="144" spans="1:8" s="23" customFormat="1" ht="15.75" hidden="1">
      <c r="A144" s="201"/>
      <c r="B144" s="212" t="s">
        <v>300</v>
      </c>
      <c r="C144" s="209" t="s">
        <v>26</v>
      </c>
      <c r="D144" s="209">
        <v>6</v>
      </c>
      <c r="E144" s="210"/>
      <c r="F144" s="211"/>
      <c r="G144" s="192"/>
      <c r="H144" s="192"/>
    </row>
    <row r="145" spans="1:8" s="23" customFormat="1" ht="15.75" hidden="1">
      <c r="A145" s="201"/>
      <c r="B145" s="212"/>
      <c r="C145" s="209"/>
      <c r="D145" s="209"/>
      <c r="E145" s="210"/>
      <c r="F145" s="211"/>
      <c r="G145" s="192"/>
      <c r="H145" s="192"/>
    </row>
    <row r="146" spans="1:8" s="23" customFormat="1" ht="15.75" hidden="1">
      <c r="A146" s="201"/>
      <c r="B146" s="212"/>
      <c r="C146" s="209"/>
      <c r="D146" s="209"/>
      <c r="E146" s="210"/>
      <c r="F146" s="211"/>
      <c r="G146" s="192"/>
      <c r="H146" s="192"/>
    </row>
    <row r="147" spans="1:8" s="23" customFormat="1" ht="15.75" hidden="1">
      <c r="A147" s="201"/>
      <c r="B147" s="212"/>
      <c r="C147" s="209"/>
      <c r="D147" s="209"/>
      <c r="E147" s="210"/>
      <c r="F147" s="211"/>
      <c r="G147" s="192"/>
      <c r="H147" s="192"/>
    </row>
    <row r="148" spans="1:8" s="23" customFormat="1" ht="15.75" hidden="1">
      <c r="A148" s="201"/>
      <c r="B148" s="212"/>
      <c r="C148" s="209"/>
      <c r="D148" s="209"/>
      <c r="E148" s="210"/>
      <c r="F148" s="211"/>
      <c r="G148" s="192"/>
      <c r="H148" s="192"/>
    </row>
    <row r="149" spans="1:8" s="23" customFormat="1" ht="15.75" hidden="1">
      <c r="A149" s="201"/>
      <c r="B149" s="212"/>
      <c r="C149" s="209"/>
      <c r="D149" s="209"/>
      <c r="E149" s="210"/>
      <c r="F149" s="211"/>
      <c r="G149" s="192"/>
      <c r="H149" s="192"/>
    </row>
    <row r="150" spans="1:8" s="23" customFormat="1" ht="15.75" hidden="1">
      <c r="A150" s="201"/>
      <c r="B150" s="212"/>
      <c r="C150" s="209"/>
      <c r="D150" s="209"/>
      <c r="E150" s="210"/>
      <c r="F150" s="211"/>
      <c r="G150" s="192"/>
      <c r="H150" s="192"/>
    </row>
    <row r="151" spans="1:8" s="23" customFormat="1" ht="15.75" hidden="1">
      <c r="A151" s="201"/>
      <c r="B151" s="212"/>
      <c r="C151" s="209"/>
      <c r="D151" s="209"/>
      <c r="E151" s="210"/>
      <c r="F151" s="211"/>
      <c r="G151" s="192"/>
      <c r="H151" s="192"/>
    </row>
    <row r="152" spans="1:8" s="23" customFormat="1" ht="15.75" hidden="1">
      <c r="A152" s="201"/>
      <c r="B152" s="212"/>
      <c r="C152" s="209"/>
      <c r="D152" s="209"/>
      <c r="E152" s="210"/>
      <c r="F152" s="211"/>
      <c r="G152" s="192"/>
      <c r="H152" s="192"/>
    </row>
    <row r="153" spans="1:8" s="23" customFormat="1" ht="15.75" hidden="1">
      <c r="A153" s="201"/>
      <c r="B153" s="212"/>
      <c r="C153" s="209"/>
      <c r="D153" s="209"/>
      <c r="E153" s="210"/>
      <c r="F153" s="211"/>
      <c r="G153" s="192"/>
      <c r="H153" s="192"/>
    </row>
    <row r="154" spans="1:8" s="23" customFormat="1" ht="15.75" hidden="1">
      <c r="A154" s="201"/>
      <c r="B154" s="215"/>
      <c r="C154" s="209"/>
      <c r="D154" s="209"/>
      <c r="E154" s="210"/>
      <c r="F154" s="211"/>
      <c r="G154" s="192"/>
      <c r="H154" s="192"/>
    </row>
    <row r="155" spans="1:8" s="23" customFormat="1" ht="15.75" hidden="1">
      <c r="A155" s="201"/>
      <c r="B155" s="212"/>
      <c r="C155" s="209"/>
      <c r="D155" s="209"/>
      <c r="E155" s="210"/>
      <c r="F155" s="211"/>
      <c r="G155" s="192"/>
      <c r="H155" s="192"/>
    </row>
    <row r="156" spans="1:8" s="23" customFormat="1" ht="15.75" hidden="1">
      <c r="A156" s="201"/>
      <c r="B156" s="215"/>
      <c r="C156" s="209"/>
      <c r="D156" s="209"/>
      <c r="E156" s="210"/>
      <c r="F156" s="211"/>
      <c r="G156" s="192"/>
      <c r="H156" s="192"/>
    </row>
    <row r="157" spans="1:8" s="23" customFormat="1" ht="15.75" hidden="1">
      <c r="A157" s="201"/>
      <c r="B157" s="215"/>
      <c r="C157" s="209"/>
      <c r="D157" s="209"/>
      <c r="E157" s="210"/>
      <c r="F157" s="211"/>
      <c r="G157" s="192"/>
      <c r="H157" s="192"/>
    </row>
    <row r="158" spans="1:8" s="23" customFormat="1" ht="15.75">
      <c r="A158" s="201">
        <v>5</v>
      </c>
      <c r="B158" s="208"/>
      <c r="C158" s="209"/>
      <c r="D158" s="209"/>
      <c r="E158" s="210"/>
      <c r="F158" s="211"/>
      <c r="G158" s="192"/>
      <c r="H158" s="192"/>
    </row>
    <row r="159" spans="1:8" s="23" customFormat="1" ht="15.75">
      <c r="A159" s="201"/>
      <c r="B159" s="208"/>
      <c r="C159" s="209"/>
      <c r="D159" s="209"/>
      <c r="E159" s="210"/>
      <c r="F159" s="211"/>
      <c r="G159" s="192"/>
      <c r="H159" s="192"/>
    </row>
    <row r="160" spans="1:8" s="23" customFormat="1" ht="15.75">
      <c r="A160" s="201"/>
      <c r="B160" s="216" t="s">
        <v>120</v>
      </c>
      <c r="C160" s="192"/>
      <c r="D160" s="209"/>
      <c r="E160" s="210"/>
      <c r="F160" s="214"/>
      <c r="G160" s="192"/>
      <c r="H160" s="192"/>
    </row>
    <row r="161" spans="1:6" s="23" customFormat="1" ht="15.75" hidden="1">
      <c r="A161" s="25"/>
      <c r="B161" s="202" t="s">
        <v>62</v>
      </c>
      <c r="C161" s="203" t="s">
        <v>37</v>
      </c>
      <c r="D161" s="108">
        <v>2</v>
      </c>
      <c r="E161" s="204">
        <v>68.3</v>
      </c>
      <c r="F161" s="205">
        <v>136.5</v>
      </c>
    </row>
    <row r="162" spans="1:6" s="23" customFormat="1" ht="15.75" hidden="1">
      <c r="A162" s="22"/>
      <c r="B162" s="16" t="s">
        <v>63</v>
      </c>
      <c r="C162" s="25" t="s">
        <v>37</v>
      </c>
      <c r="D162" s="26">
        <v>5</v>
      </c>
      <c r="E162" s="27">
        <v>97.7</v>
      </c>
      <c r="F162" s="28">
        <v>488.25</v>
      </c>
    </row>
    <row r="163" spans="1:6" s="23" customFormat="1" ht="15.75" hidden="1">
      <c r="A163" s="39"/>
      <c r="B163" s="16" t="s">
        <v>64</v>
      </c>
      <c r="C163" s="25" t="s">
        <v>37</v>
      </c>
      <c r="D163" s="26">
        <v>2</v>
      </c>
      <c r="E163" s="27">
        <v>105</v>
      </c>
      <c r="F163" s="28">
        <v>210</v>
      </c>
    </row>
    <row r="164" spans="2:6" s="23" customFormat="1" ht="15.75" hidden="1">
      <c r="B164" s="16" t="s">
        <v>65</v>
      </c>
      <c r="C164" s="25" t="s">
        <v>37</v>
      </c>
      <c r="D164" s="26">
        <v>1</v>
      </c>
      <c r="E164" s="27">
        <v>80</v>
      </c>
      <c r="F164" s="28">
        <v>80</v>
      </c>
    </row>
    <row r="165" spans="1:6" s="23" customFormat="1" ht="15.75" hidden="1">
      <c r="A165" s="19"/>
      <c r="B165" s="16" t="s">
        <v>66</v>
      </c>
      <c r="C165" s="25" t="s">
        <v>37</v>
      </c>
      <c r="D165" s="26">
        <v>5</v>
      </c>
      <c r="E165" s="27">
        <v>100</v>
      </c>
      <c r="F165" s="28">
        <v>500</v>
      </c>
    </row>
    <row r="166" spans="2:6" s="23" customFormat="1" ht="15.75" hidden="1">
      <c r="B166" s="16" t="s">
        <v>67</v>
      </c>
      <c r="C166" s="25" t="s">
        <v>37</v>
      </c>
      <c r="D166" s="26">
        <v>3</v>
      </c>
      <c r="E166" s="27">
        <v>440</v>
      </c>
      <c r="F166" s="28">
        <v>1320</v>
      </c>
    </row>
    <row r="167" spans="2:6" s="23" customFormat="1" ht="15.75" hidden="1">
      <c r="B167" s="16" t="s">
        <v>68</v>
      </c>
      <c r="C167" s="25" t="s">
        <v>37</v>
      </c>
      <c r="D167" s="26">
        <v>100</v>
      </c>
      <c r="E167" s="27">
        <v>4.2</v>
      </c>
      <c r="F167" s="28">
        <v>420</v>
      </c>
    </row>
    <row r="168" spans="2:6" s="23" customFormat="1" ht="15.75" hidden="1">
      <c r="B168" s="16" t="s">
        <v>69</v>
      </c>
      <c r="C168" s="25" t="s">
        <v>37</v>
      </c>
      <c r="D168" s="26">
        <v>5</v>
      </c>
      <c r="E168" s="27">
        <v>250</v>
      </c>
      <c r="F168" s="28">
        <v>1250</v>
      </c>
    </row>
    <row r="169" spans="2:6" s="23" customFormat="1" ht="15.75" hidden="1">
      <c r="B169" s="16" t="s">
        <v>70</v>
      </c>
      <c r="C169" s="25" t="s">
        <v>37</v>
      </c>
      <c r="D169" s="26">
        <v>4</v>
      </c>
      <c r="E169" s="27">
        <v>55</v>
      </c>
      <c r="F169" s="28">
        <v>220</v>
      </c>
    </row>
    <row r="170" spans="2:6" s="23" customFormat="1" ht="15.75" hidden="1">
      <c r="B170" s="16"/>
      <c r="C170" s="25"/>
      <c r="D170" s="26"/>
      <c r="E170" s="27"/>
      <c r="F170" s="28"/>
    </row>
    <row r="171" spans="1:6" s="23" customFormat="1" ht="15.75" hidden="1">
      <c r="A171" s="19"/>
      <c r="B171" s="16" t="s">
        <v>71</v>
      </c>
      <c r="C171" s="25" t="s">
        <v>37</v>
      </c>
      <c r="D171" s="26">
        <v>39</v>
      </c>
      <c r="E171" s="27">
        <v>58.5</v>
      </c>
      <c r="F171" s="28">
        <v>2282.19</v>
      </c>
    </row>
    <row r="172" spans="1:6" s="23" customFormat="1" ht="15.75" hidden="1">
      <c r="A172" s="19"/>
      <c r="B172" s="16" t="s">
        <v>72</v>
      </c>
      <c r="C172" s="25" t="s">
        <v>37</v>
      </c>
      <c r="D172" s="26">
        <v>2</v>
      </c>
      <c r="E172" s="27">
        <v>283.4</v>
      </c>
      <c r="F172" s="28">
        <v>566.78</v>
      </c>
    </row>
    <row r="173" spans="1:6" s="23" customFormat="1" ht="15.75" hidden="1">
      <c r="A173" s="19"/>
      <c r="B173" s="16" t="s">
        <v>73</v>
      </c>
      <c r="C173" s="25" t="s">
        <v>37</v>
      </c>
      <c r="D173" s="26">
        <v>101</v>
      </c>
      <c r="E173" s="27">
        <v>42.7</v>
      </c>
      <c r="F173" s="28">
        <v>4318.95</v>
      </c>
    </row>
    <row r="174" spans="1:6" s="23" customFormat="1" ht="68.25" customHeight="1" hidden="1">
      <c r="A174" s="19"/>
      <c r="B174" s="33" t="s">
        <v>74</v>
      </c>
      <c r="C174" s="25" t="s">
        <v>37</v>
      </c>
      <c r="D174" s="26">
        <v>101</v>
      </c>
      <c r="E174" s="27">
        <v>1.7</v>
      </c>
      <c r="F174" s="28">
        <v>169.68</v>
      </c>
    </row>
    <row r="175" spans="2:6" ht="15.75" hidden="1">
      <c r="B175" s="34" t="s">
        <v>0</v>
      </c>
      <c r="C175" s="25"/>
      <c r="D175" s="26"/>
      <c r="E175" s="27"/>
      <c r="F175" s="30">
        <v>2390</v>
      </c>
    </row>
    <row r="176" spans="2:6" ht="15.75">
      <c r="B176" s="100"/>
      <c r="C176" s="22"/>
      <c r="D176" s="101"/>
      <c r="E176" s="102"/>
      <c r="F176" s="40"/>
    </row>
    <row r="177" spans="1:6" s="23" customFormat="1" ht="15.75">
      <c r="A177" s="19"/>
      <c r="B177" s="20" t="s">
        <v>301</v>
      </c>
      <c r="C177" s="19"/>
      <c r="D177" s="19"/>
      <c r="E177" s="21"/>
      <c r="F177" s="21"/>
    </row>
    <row r="178" spans="1:6" s="23" customFormat="1" ht="15.75">
      <c r="A178" s="19"/>
      <c r="B178" s="20"/>
      <c r="C178" s="19"/>
      <c r="D178" s="19"/>
      <c r="E178" s="21"/>
      <c r="F178" s="21"/>
    </row>
    <row r="179" spans="1:6" s="23" customFormat="1" ht="15.75">
      <c r="A179" s="19"/>
      <c r="B179" s="20" t="s">
        <v>121</v>
      </c>
      <c r="C179" s="19"/>
      <c r="D179" s="19"/>
      <c r="E179" s="21"/>
      <c r="F179" s="21"/>
    </row>
    <row r="180" spans="1:6" s="23" customFormat="1" ht="15.75">
      <c r="A180" s="19"/>
      <c r="B180" s="20"/>
      <c r="C180" s="19"/>
      <c r="D180" s="19"/>
      <c r="E180" s="21"/>
      <c r="F180" s="21"/>
    </row>
    <row r="181" spans="1:6" s="23" customFormat="1" ht="15.75">
      <c r="A181" s="19"/>
      <c r="B181" s="20"/>
      <c r="C181" s="19"/>
      <c r="D181" s="19"/>
      <c r="E181" s="21"/>
      <c r="F181" s="21"/>
    </row>
  </sheetData>
  <sheetProtection selectLockedCells="1" selectUnlockedCells="1"/>
  <mergeCells count="6">
    <mergeCell ref="B98:E98"/>
    <mergeCell ref="B100:F100"/>
    <mergeCell ref="A1:F1"/>
    <mergeCell ref="A2:F2"/>
    <mergeCell ref="B62:F62"/>
    <mergeCell ref="B70:F70"/>
  </mergeCells>
  <printOptions/>
  <pageMargins left="0.9840277777777777" right="0" top="0.7875" bottom="0.393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D10" sqref="D10"/>
    </sheetView>
  </sheetViews>
  <sheetFormatPr defaultColWidth="8.875" defaultRowHeight="12.75"/>
  <cols>
    <col min="1" max="1" width="5.375" style="66" customWidth="1"/>
    <col min="2" max="2" width="65.875" style="66" customWidth="1"/>
    <col min="3" max="3" width="18.125" style="23" customWidth="1"/>
    <col min="4" max="4" width="12.875" style="66" customWidth="1"/>
    <col min="5" max="5" width="13.25390625" style="66" customWidth="1"/>
    <col min="6" max="16384" width="8.875" style="66" customWidth="1"/>
  </cols>
  <sheetData>
    <row r="1" spans="1:3" ht="18.75">
      <c r="A1" s="332" t="s">
        <v>171</v>
      </c>
      <c r="B1" s="332"/>
      <c r="C1" s="332"/>
    </row>
    <row r="2" spans="1:3" s="3" customFormat="1" ht="23.25" customHeight="1">
      <c r="A2" s="323" t="s">
        <v>172</v>
      </c>
      <c r="B2" s="323"/>
      <c r="C2" s="323"/>
    </row>
    <row r="3" spans="2:7" s="6" customFormat="1" ht="14.25" customHeight="1">
      <c r="B3" s="334" t="s">
        <v>488</v>
      </c>
      <c r="C3" s="334"/>
      <c r="D3" s="334"/>
      <c r="E3" s="334"/>
      <c r="F3" s="334"/>
      <c r="G3" s="334"/>
    </row>
    <row r="4" spans="1:5" s="6" customFormat="1" ht="45.75" customHeight="1">
      <c r="A4" s="342" t="s">
        <v>6</v>
      </c>
      <c r="B4" s="342"/>
      <c r="C4" s="185" t="s">
        <v>486</v>
      </c>
      <c r="D4" s="185" t="s">
        <v>487</v>
      </c>
      <c r="E4" s="185" t="s">
        <v>485</v>
      </c>
    </row>
    <row r="5" spans="1:5" s="6" customFormat="1" ht="31.5" customHeight="1">
      <c r="A5" s="5">
        <v>1</v>
      </c>
      <c r="B5" s="219" t="s">
        <v>302</v>
      </c>
      <c r="C5" s="185">
        <v>56999.1</v>
      </c>
      <c r="D5" s="187"/>
      <c r="E5" s="187"/>
    </row>
    <row r="6" spans="1:5" s="6" customFormat="1" ht="31.5" customHeight="1">
      <c r="A6" s="103">
        <v>2</v>
      </c>
      <c r="B6" s="180" t="s">
        <v>303</v>
      </c>
      <c r="C6" s="185">
        <v>137019</v>
      </c>
      <c r="D6" s="187"/>
      <c r="E6" s="187"/>
    </row>
    <row r="7" spans="1:5" s="6" customFormat="1" ht="31.5" customHeight="1">
      <c r="A7" s="103">
        <v>3</v>
      </c>
      <c r="B7" s="180" t="s">
        <v>304</v>
      </c>
      <c r="C7" s="187">
        <v>74144.9</v>
      </c>
      <c r="D7" s="187"/>
      <c r="E7" s="187"/>
    </row>
    <row r="8" spans="1:5" s="6" customFormat="1" ht="31.5" customHeight="1">
      <c r="A8" s="103">
        <v>4</v>
      </c>
      <c r="B8" s="180" t="s">
        <v>481</v>
      </c>
      <c r="C8" s="185">
        <v>9600</v>
      </c>
      <c r="D8" s="187"/>
      <c r="E8" s="187"/>
    </row>
    <row r="9" spans="1:5" s="6" customFormat="1" ht="31.5" customHeight="1">
      <c r="A9" s="103">
        <v>5</v>
      </c>
      <c r="B9" s="180" t="s">
        <v>482</v>
      </c>
      <c r="C9" s="185"/>
      <c r="D9" s="187">
        <v>36646</v>
      </c>
      <c r="E9" s="187"/>
    </row>
    <row r="10" spans="1:5" s="3" customFormat="1" ht="21" customHeight="1">
      <c r="A10" s="343"/>
      <c r="B10" s="352"/>
      <c r="C10" s="188">
        <f>SUM(C5:C9)</f>
        <v>277763</v>
      </c>
      <c r="D10" s="188">
        <f>SUM(D5:D9)</f>
        <v>36646</v>
      </c>
      <c r="E10" s="188">
        <f>SUM(E5:E9)</f>
        <v>0</v>
      </c>
    </row>
    <row r="11" s="3" customFormat="1" ht="15.75">
      <c r="C11" s="15"/>
    </row>
    <row r="12" spans="2:3" s="3" customFormat="1" ht="15.75">
      <c r="B12" s="74"/>
      <c r="C12" s="15"/>
    </row>
    <row r="13" spans="1:3" s="3" customFormat="1" ht="21" customHeight="1">
      <c r="A13" s="341" t="s">
        <v>170</v>
      </c>
      <c r="B13" s="341"/>
      <c r="C13" s="2"/>
    </row>
    <row r="14" spans="2:3" s="3" customFormat="1" ht="15.75">
      <c r="B14" s="74"/>
      <c r="C14" s="15"/>
    </row>
    <row r="15" spans="2:3" s="3" customFormat="1" ht="15.75">
      <c r="B15" s="74"/>
      <c r="C15" s="15"/>
    </row>
    <row r="16" spans="1:3" s="3" customFormat="1" ht="27" customHeight="1">
      <c r="A16" s="341" t="s">
        <v>121</v>
      </c>
      <c r="B16" s="341"/>
      <c r="C16" s="2"/>
    </row>
    <row r="17" s="3" customFormat="1" ht="15.75">
      <c r="C17" s="15"/>
    </row>
    <row r="18" s="3" customFormat="1" ht="15.75">
      <c r="C18" s="15"/>
    </row>
    <row r="19" ht="15.75">
      <c r="C19" s="24"/>
    </row>
    <row r="20" ht="15.75">
      <c r="C20" s="24"/>
    </row>
    <row r="21" ht="15.75">
      <c r="C21" s="24"/>
    </row>
    <row r="22" ht="15.75">
      <c r="C22" s="24"/>
    </row>
    <row r="23" ht="15.75">
      <c r="C23" s="24"/>
    </row>
    <row r="24" ht="15.75">
      <c r="C24" s="24"/>
    </row>
    <row r="25" ht="15.75">
      <c r="C25" s="24"/>
    </row>
    <row r="26" ht="15.75">
      <c r="C26" s="24"/>
    </row>
  </sheetData>
  <sheetProtection selectLockedCells="1" selectUnlockedCells="1"/>
  <mergeCells count="7">
    <mergeCell ref="A13:B13"/>
    <mergeCell ref="A16:B16"/>
    <mergeCell ref="A1:C1"/>
    <mergeCell ref="A2:C2"/>
    <mergeCell ref="A4:B4"/>
    <mergeCell ref="A10:B10"/>
    <mergeCell ref="B3:G3"/>
  </mergeCells>
  <printOptions/>
  <pageMargins left="0.9840277777777777" right="0.19652777777777777" top="0.7875" bottom="0.393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B1">
      <selection activeCell="C7" sqref="C7:E7"/>
    </sheetView>
  </sheetViews>
  <sheetFormatPr defaultColWidth="8.875" defaultRowHeight="12.75"/>
  <cols>
    <col min="1" max="1" width="15.25390625" style="66" customWidth="1"/>
    <col min="2" max="2" width="51.125" style="66" customWidth="1"/>
    <col min="3" max="3" width="18.125" style="23" customWidth="1"/>
    <col min="4" max="4" width="14.875" style="66" customWidth="1"/>
    <col min="5" max="5" width="14.375" style="66" customWidth="1"/>
    <col min="6" max="16384" width="8.875" style="66" customWidth="1"/>
  </cols>
  <sheetData>
    <row r="1" spans="1:3" ht="18.75">
      <c r="A1" s="332" t="s">
        <v>305</v>
      </c>
      <c r="B1" s="332"/>
      <c r="C1" s="332"/>
    </row>
    <row r="2" spans="1:3" s="3" customFormat="1" ht="23.25" customHeight="1">
      <c r="A2" s="323" t="s">
        <v>306</v>
      </c>
      <c r="B2" s="323"/>
      <c r="C2" s="323"/>
    </row>
    <row r="3" spans="2:7" s="6" customFormat="1" ht="14.25" customHeight="1">
      <c r="B3" s="334" t="s">
        <v>488</v>
      </c>
      <c r="C3" s="334"/>
      <c r="D3" s="334"/>
      <c r="E3" s="334"/>
      <c r="F3" s="334"/>
      <c r="G3" s="334"/>
    </row>
    <row r="4" spans="1:5" s="6" customFormat="1" ht="50.25" customHeight="1">
      <c r="A4" s="342" t="s">
        <v>6</v>
      </c>
      <c r="B4" s="342"/>
      <c r="C4" s="185" t="s">
        <v>486</v>
      </c>
      <c r="D4" s="185" t="s">
        <v>487</v>
      </c>
      <c r="E4" s="185" t="s">
        <v>485</v>
      </c>
    </row>
    <row r="5" spans="1:5" s="6" customFormat="1" ht="22.5" customHeight="1">
      <c r="A5" s="104" t="s">
        <v>308</v>
      </c>
      <c r="B5" s="181" t="s">
        <v>309</v>
      </c>
      <c r="C5" s="185">
        <f>'310 свод'!C10</f>
        <v>277763</v>
      </c>
      <c r="D5" s="185">
        <f>'310 свод'!D10</f>
        <v>36646</v>
      </c>
      <c r="E5" s="185">
        <f>'310 свод'!E10</f>
        <v>0</v>
      </c>
    </row>
    <row r="6" spans="1:5" s="6" customFormat="1" ht="22.5" customHeight="1">
      <c r="A6" s="105" t="s">
        <v>310</v>
      </c>
      <c r="B6" s="180" t="s">
        <v>311</v>
      </c>
      <c r="C6" s="185">
        <f>'340 свод'!C7</f>
        <v>33000</v>
      </c>
      <c r="D6" s="185">
        <f>'340 свод'!D7</f>
        <v>7003</v>
      </c>
      <c r="E6" s="185">
        <f>'340 свод'!E7</f>
        <v>0</v>
      </c>
    </row>
    <row r="7" spans="1:5" s="3" customFormat="1" ht="21" customHeight="1">
      <c r="A7" s="343" t="s">
        <v>32</v>
      </c>
      <c r="B7" s="352"/>
      <c r="C7" s="220">
        <f>SUM(C5:C6)</f>
        <v>310763</v>
      </c>
      <c r="D7" s="220">
        <f>SUM(D5:D6)</f>
        <v>43649</v>
      </c>
      <c r="E7" s="220">
        <f>SUM(E5:E6)</f>
        <v>0</v>
      </c>
    </row>
    <row r="8" s="3" customFormat="1" ht="15.75">
      <c r="C8" s="15"/>
    </row>
    <row r="9" s="3" customFormat="1" ht="15.75">
      <c r="C9" s="15"/>
    </row>
    <row r="10" spans="1:3" s="3" customFormat="1" ht="24" customHeight="1">
      <c r="A10" s="341" t="s">
        <v>1</v>
      </c>
      <c r="B10" s="341"/>
      <c r="C10" s="341"/>
    </row>
    <row r="11" s="3" customFormat="1" ht="15.75">
      <c r="C11" s="15"/>
    </row>
    <row r="12" s="3" customFormat="1" ht="15.75">
      <c r="C12" s="15"/>
    </row>
    <row r="13" spans="1:3" ht="15.75">
      <c r="A13" s="66" t="s">
        <v>121</v>
      </c>
      <c r="C13" s="24"/>
    </row>
    <row r="14" ht="15.75">
      <c r="C14" s="24"/>
    </row>
    <row r="15" ht="15.75">
      <c r="C15" s="24"/>
    </row>
    <row r="16" ht="15.75">
      <c r="C16" s="24"/>
    </row>
    <row r="17" ht="15.75">
      <c r="C17" s="24"/>
    </row>
    <row r="18" ht="15.75">
      <c r="C18" s="24"/>
    </row>
    <row r="19" ht="15.75">
      <c r="C19" s="24"/>
    </row>
    <row r="20" ht="15.75">
      <c r="C20" s="24"/>
    </row>
  </sheetData>
  <sheetProtection selectLockedCells="1" selectUnlockedCells="1"/>
  <mergeCells count="6">
    <mergeCell ref="A10:C10"/>
    <mergeCell ref="A1:C1"/>
    <mergeCell ref="A2:C2"/>
    <mergeCell ref="A4:B4"/>
    <mergeCell ref="A7:B7"/>
    <mergeCell ref="B3:G3"/>
  </mergeCells>
  <printOptions/>
  <pageMargins left="0.9840277777777777" right="0.19652777777777777" top="0.7875" bottom="0.393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K5" sqref="K5:M5"/>
    </sheetView>
  </sheetViews>
  <sheetFormatPr defaultColWidth="9.00390625" defaultRowHeight="12.75"/>
  <cols>
    <col min="1" max="1" width="4.125" style="2" customWidth="1"/>
    <col min="2" max="2" width="11.625" style="2" customWidth="1"/>
    <col min="3" max="3" width="4.875" style="2" customWidth="1"/>
    <col min="4" max="4" width="2.125" style="2" customWidth="1"/>
    <col min="5" max="5" width="5.25390625" style="2" customWidth="1"/>
    <col min="6" max="6" width="6.125" style="2" customWidth="1"/>
    <col min="7" max="7" width="2.125" style="2" customWidth="1"/>
    <col min="8" max="8" width="7.875" style="2" customWidth="1"/>
    <col min="9" max="9" width="5.00390625" style="2" customWidth="1"/>
    <col min="10" max="10" width="25.625" style="2" customWidth="1"/>
    <col min="11" max="11" width="15.625" style="2" customWidth="1"/>
    <col min="12" max="16384" width="9.125" style="2" customWidth="1"/>
  </cols>
  <sheetData>
    <row r="1" spans="1:11" ht="12.75" customHeight="1">
      <c r="A1" s="323" t="s">
        <v>312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</row>
    <row r="2" spans="1:11" ht="12.75" customHeight="1">
      <c r="A2" s="323" t="s">
        <v>313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11" ht="12.75" customHeight="1">
      <c r="A3" s="324" t="s">
        <v>314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</row>
    <row r="5" spans="1:13" ht="12.75" customHeight="1">
      <c r="A5" s="7" t="s">
        <v>5</v>
      </c>
      <c r="B5" s="338" t="s">
        <v>6</v>
      </c>
      <c r="C5" s="338"/>
      <c r="D5" s="338"/>
      <c r="E5" s="338"/>
      <c r="F5" s="338"/>
      <c r="G5" s="338"/>
      <c r="H5" s="338"/>
      <c r="I5" s="338"/>
      <c r="J5" s="338"/>
      <c r="K5" s="185" t="s">
        <v>485</v>
      </c>
      <c r="L5" s="185" t="s">
        <v>486</v>
      </c>
      <c r="M5" s="185" t="s">
        <v>487</v>
      </c>
    </row>
    <row r="6" spans="1:11" ht="12.75" customHeight="1">
      <c r="A6" s="106">
        <v>1</v>
      </c>
      <c r="B6" s="357" t="s">
        <v>315</v>
      </c>
      <c r="C6" s="357"/>
      <c r="D6" s="357"/>
      <c r="E6" s="357"/>
      <c r="F6" s="357"/>
      <c r="G6" s="357"/>
      <c r="H6" s="357"/>
      <c r="I6" s="357"/>
      <c r="J6" s="357"/>
      <c r="K6" s="107"/>
    </row>
    <row r="7" spans="1:11" ht="12.75" customHeight="1">
      <c r="A7" s="108"/>
      <c r="B7" s="109"/>
      <c r="C7" s="110"/>
      <c r="D7" s="110" t="s">
        <v>316</v>
      </c>
      <c r="E7" s="111"/>
      <c r="F7" s="358" t="s">
        <v>317</v>
      </c>
      <c r="G7" s="358"/>
      <c r="H7" s="358"/>
      <c r="I7" s="110"/>
      <c r="J7" s="112"/>
      <c r="K7" s="113"/>
    </row>
    <row r="8" spans="1:11" ht="17.25" customHeight="1" hidden="1">
      <c r="A8" s="114">
        <v>2</v>
      </c>
      <c r="B8" s="357" t="s">
        <v>318</v>
      </c>
      <c r="C8" s="357"/>
      <c r="D8" s="357"/>
      <c r="E8" s="357"/>
      <c r="F8" s="357"/>
      <c r="G8" s="357"/>
      <c r="H8" s="357"/>
      <c r="I8" s="357"/>
      <c r="J8" s="357"/>
      <c r="K8" s="114">
        <v>15000</v>
      </c>
    </row>
    <row r="9" spans="1:11" ht="12.75" customHeight="1" hidden="1">
      <c r="A9" s="114">
        <v>3</v>
      </c>
      <c r="B9" s="356" t="s">
        <v>315</v>
      </c>
      <c r="C9" s="356"/>
      <c r="D9" s="356"/>
      <c r="E9" s="356"/>
      <c r="F9" s="356"/>
      <c r="G9" s="356"/>
      <c r="H9" s="356"/>
      <c r="I9" s="356"/>
      <c r="J9" s="356"/>
      <c r="K9" s="114">
        <v>2000</v>
      </c>
    </row>
    <row r="10" spans="1:11" ht="12.75" customHeight="1">
      <c r="A10" s="114">
        <v>2</v>
      </c>
      <c r="B10" s="356" t="s">
        <v>319</v>
      </c>
      <c r="C10" s="356"/>
      <c r="D10" s="356"/>
      <c r="E10" s="356"/>
      <c r="F10" s="356"/>
      <c r="G10" s="356"/>
      <c r="H10" s="356"/>
      <c r="I10" s="356"/>
      <c r="J10" s="356"/>
      <c r="K10" s="114">
        <v>0</v>
      </c>
    </row>
    <row r="11" spans="1:11" ht="12.75" customHeight="1">
      <c r="A11" s="114">
        <v>3</v>
      </c>
      <c r="B11" s="353" t="s">
        <v>320</v>
      </c>
      <c r="C11" s="353"/>
      <c r="D11" s="353"/>
      <c r="E11" s="353"/>
      <c r="F11" s="353"/>
      <c r="G11" s="353"/>
      <c r="H11" s="353"/>
      <c r="I11" s="353"/>
      <c r="J11" s="353"/>
      <c r="K11" s="114">
        <v>0</v>
      </c>
    </row>
    <row r="12" spans="1:11" ht="12.75" customHeight="1" hidden="1">
      <c r="A12" s="114">
        <v>6</v>
      </c>
      <c r="B12" s="353" t="s">
        <v>321</v>
      </c>
      <c r="C12" s="353"/>
      <c r="D12" s="353"/>
      <c r="E12" s="353"/>
      <c r="F12" s="353"/>
      <c r="G12" s="353"/>
      <c r="H12" s="353"/>
      <c r="I12" s="353"/>
      <c r="J12" s="353"/>
      <c r="K12" s="114">
        <v>42000</v>
      </c>
    </row>
    <row r="13" spans="1:11" ht="16.5" customHeight="1" hidden="1">
      <c r="A13" s="114">
        <v>7</v>
      </c>
      <c r="B13" s="353" t="s">
        <v>322</v>
      </c>
      <c r="C13" s="353"/>
      <c r="D13" s="353"/>
      <c r="E13" s="353"/>
      <c r="F13" s="353"/>
      <c r="G13" s="353"/>
      <c r="H13" s="353"/>
      <c r="I13" s="353"/>
      <c r="J13" s="353"/>
      <c r="K13" s="114">
        <v>110000</v>
      </c>
    </row>
    <row r="14" spans="1:11" ht="12.75" customHeight="1">
      <c r="A14" s="114">
        <v>4</v>
      </c>
      <c r="B14" s="353" t="s">
        <v>323</v>
      </c>
      <c r="C14" s="353"/>
      <c r="D14" s="353"/>
      <c r="E14" s="353"/>
      <c r="F14" s="353"/>
      <c r="G14" s="353"/>
      <c r="H14" s="353"/>
      <c r="I14" s="353"/>
      <c r="J14" s="353"/>
      <c r="K14" s="114"/>
    </row>
    <row r="15" spans="1:11" ht="12.75" customHeight="1">
      <c r="A15" s="7">
        <v>5</v>
      </c>
      <c r="B15" s="354" t="s">
        <v>324</v>
      </c>
      <c r="C15" s="354"/>
      <c r="D15" s="354"/>
      <c r="E15" s="354"/>
      <c r="F15" s="354"/>
      <c r="G15" s="354"/>
      <c r="H15" s="354"/>
      <c r="I15" s="354"/>
      <c r="J15" s="354"/>
      <c r="K15" s="7"/>
    </row>
    <row r="16" spans="1:11" ht="12.75" customHeight="1" hidden="1">
      <c r="A16" s="7">
        <v>9</v>
      </c>
      <c r="B16" s="354" t="s">
        <v>325</v>
      </c>
      <c r="C16" s="354"/>
      <c r="D16" s="354"/>
      <c r="E16" s="354"/>
      <c r="F16" s="354"/>
      <c r="G16" s="354"/>
      <c r="H16" s="354"/>
      <c r="I16" s="354"/>
      <c r="J16" s="354"/>
      <c r="K16" s="7" t="s">
        <v>326</v>
      </c>
    </row>
    <row r="17" spans="1:11" ht="63" customHeight="1" hidden="1">
      <c r="A17" s="7"/>
      <c r="B17" s="7"/>
      <c r="C17" s="7"/>
      <c r="D17" s="7"/>
      <c r="E17" s="7"/>
      <c r="F17" s="7"/>
      <c r="G17" s="7"/>
      <c r="H17" s="7"/>
      <c r="I17" s="7"/>
      <c r="J17" s="7"/>
      <c r="K17" s="116">
        <v>10620</v>
      </c>
    </row>
    <row r="18" spans="1:11" ht="18" customHeight="1" hidden="1">
      <c r="A18" s="26">
        <v>9</v>
      </c>
      <c r="B18" s="355" t="s">
        <v>327</v>
      </c>
      <c r="C18" s="355"/>
      <c r="D18" s="355"/>
      <c r="E18" s="355"/>
      <c r="F18" s="355"/>
      <c r="G18" s="355"/>
      <c r="H18" s="355"/>
      <c r="I18" s="355"/>
      <c r="J18" s="355"/>
      <c r="K18" s="117">
        <v>10620</v>
      </c>
    </row>
    <row r="19" spans="1:11" ht="12.75" customHeight="1">
      <c r="A19" s="7">
        <v>6</v>
      </c>
      <c r="B19" s="325" t="s">
        <v>0</v>
      </c>
      <c r="C19" s="325"/>
      <c r="D19" s="325"/>
      <c r="E19" s="325"/>
      <c r="F19" s="325"/>
      <c r="G19" s="325"/>
      <c r="H19" s="325"/>
      <c r="I19" s="325"/>
      <c r="J19" s="325"/>
      <c r="K19" s="14"/>
    </row>
    <row r="20" spans="3:11" ht="15.75">
      <c r="C20" s="15"/>
      <c r="K20" s="15"/>
    </row>
    <row r="21" ht="15.75">
      <c r="C21" s="15"/>
    </row>
    <row r="22" spans="2:10" ht="15.75">
      <c r="B22" s="18" t="s">
        <v>1</v>
      </c>
      <c r="J22" s="118"/>
    </row>
    <row r="23" ht="15.75">
      <c r="J23" s="118"/>
    </row>
    <row r="24" spans="2:10" ht="42.75" customHeight="1">
      <c r="B24" s="341" t="s">
        <v>121</v>
      </c>
      <c r="C24" s="341"/>
      <c r="J24" s="118"/>
    </row>
  </sheetData>
  <sheetProtection selectLockedCells="1" selectUnlockedCells="1"/>
  <mergeCells count="18">
    <mergeCell ref="A1:K1"/>
    <mergeCell ref="A2:K2"/>
    <mergeCell ref="A3:K3"/>
    <mergeCell ref="B5:J5"/>
    <mergeCell ref="B10:J10"/>
    <mergeCell ref="B11:J11"/>
    <mergeCell ref="B12:J12"/>
    <mergeCell ref="B13:J13"/>
    <mergeCell ref="B6:J6"/>
    <mergeCell ref="F7:H7"/>
    <mergeCell ref="B8:J8"/>
    <mergeCell ref="B9:J9"/>
    <mergeCell ref="B19:J19"/>
    <mergeCell ref="B24:C24"/>
    <mergeCell ref="B14:J14"/>
    <mergeCell ref="B15:J15"/>
    <mergeCell ref="B16:J16"/>
    <mergeCell ref="B18:J18"/>
  </mergeCells>
  <printOptions/>
  <pageMargins left="0.9840277777777777" right="0" top="0.7875" bottom="0.196527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5.00390625" style="23" customWidth="1"/>
    <col min="2" max="2" width="40.75390625" style="18" customWidth="1"/>
    <col min="3" max="3" width="10.00390625" style="18" customWidth="1"/>
    <col min="4" max="5" width="9.125" style="2" customWidth="1"/>
    <col min="6" max="6" width="14.125" style="23" customWidth="1"/>
    <col min="7" max="16384" width="9.125" style="23" customWidth="1"/>
  </cols>
  <sheetData>
    <row r="1" spans="1:6" ht="18.75">
      <c r="A1" s="332" t="s">
        <v>328</v>
      </c>
      <c r="B1" s="332"/>
      <c r="C1" s="332"/>
      <c r="D1" s="332"/>
      <c r="E1" s="332"/>
      <c r="F1" s="332"/>
    </row>
    <row r="2" spans="1:6" ht="15.75">
      <c r="A2" s="332" t="s">
        <v>329</v>
      </c>
      <c r="B2" s="332"/>
      <c r="C2" s="332"/>
      <c r="D2" s="332"/>
      <c r="E2" s="332"/>
      <c r="F2" s="332"/>
    </row>
    <row r="3" spans="1:6" s="2" customFormat="1" ht="31.5" customHeight="1">
      <c r="A3" s="359" t="s">
        <v>330</v>
      </c>
      <c r="B3" s="359"/>
      <c r="C3" s="359"/>
      <c r="D3" s="359"/>
      <c r="E3" s="359"/>
      <c r="F3" s="359"/>
    </row>
    <row r="4" spans="1:8" s="6" customFormat="1" ht="94.5">
      <c r="A4" s="5" t="s">
        <v>34</v>
      </c>
      <c r="B4" s="5" t="s">
        <v>6</v>
      </c>
      <c r="C4" s="5" t="s">
        <v>331</v>
      </c>
      <c r="D4" s="5" t="s">
        <v>332</v>
      </c>
      <c r="E4" s="5" t="s">
        <v>333</v>
      </c>
      <c r="F4" s="185" t="s">
        <v>485</v>
      </c>
      <c r="G4" s="185" t="s">
        <v>486</v>
      </c>
      <c r="H4" s="185" t="s">
        <v>487</v>
      </c>
    </row>
    <row r="5" spans="1:8" s="6" customFormat="1" ht="12.75" customHeight="1">
      <c r="A5" s="5"/>
      <c r="B5" s="325" t="s">
        <v>334</v>
      </c>
      <c r="C5" s="325"/>
      <c r="D5" s="325"/>
      <c r="E5" s="325"/>
      <c r="F5" s="190"/>
      <c r="G5" s="187"/>
      <c r="H5" s="187"/>
    </row>
    <row r="6" spans="1:8" ht="15.75">
      <c r="A6" s="7">
        <v>1</v>
      </c>
      <c r="B6" s="43" t="s">
        <v>335</v>
      </c>
      <c r="C6" s="7"/>
      <c r="D6" s="7"/>
      <c r="E6" s="7"/>
      <c r="F6" s="221">
        <v>5000</v>
      </c>
      <c r="G6" s="192"/>
      <c r="H6" s="192"/>
    </row>
    <row r="7" spans="1:8" ht="12.75" customHeight="1">
      <c r="A7" s="7"/>
      <c r="B7" s="325" t="s">
        <v>336</v>
      </c>
      <c r="C7" s="325"/>
      <c r="D7" s="325"/>
      <c r="E7" s="325"/>
      <c r="F7" s="221"/>
      <c r="G7" s="192"/>
      <c r="H7" s="192"/>
    </row>
    <row r="8" spans="1:8" ht="15.75">
      <c r="A8" s="7"/>
      <c r="B8" s="43"/>
      <c r="C8" s="7"/>
      <c r="D8" s="7"/>
      <c r="E8" s="7"/>
      <c r="F8" s="221"/>
      <c r="G8" s="192"/>
      <c r="H8" s="192"/>
    </row>
    <row r="9" spans="1:8" ht="15.75" hidden="1">
      <c r="A9" s="7">
        <v>1</v>
      </c>
      <c r="B9" s="43" t="s">
        <v>335</v>
      </c>
      <c r="C9" s="7">
        <v>2</v>
      </c>
      <c r="D9" s="7">
        <v>32</v>
      </c>
      <c r="E9" s="7">
        <v>2</v>
      </c>
      <c r="F9" s="221">
        <v>9600</v>
      </c>
      <c r="G9" s="192"/>
      <c r="H9" s="192"/>
    </row>
    <row r="10" spans="1:8" ht="15.75" hidden="1">
      <c r="A10" s="7"/>
      <c r="B10" s="43"/>
      <c r="C10" s="7"/>
      <c r="D10" s="7"/>
      <c r="E10" s="7"/>
      <c r="F10" s="221"/>
      <c r="G10" s="192"/>
      <c r="H10" s="192"/>
    </row>
    <row r="11" spans="1:8" s="2" customFormat="1" ht="12.75" customHeight="1" hidden="1">
      <c r="A11" s="335" t="s">
        <v>337</v>
      </c>
      <c r="B11" s="335"/>
      <c r="C11" s="335"/>
      <c r="D11" s="335"/>
      <c r="E11" s="335"/>
      <c r="F11" s="222">
        <f>SUM(F9)</f>
        <v>9600</v>
      </c>
      <c r="G11" s="191"/>
      <c r="H11" s="191"/>
    </row>
    <row r="12" spans="1:8" ht="15.75" hidden="1">
      <c r="A12" s="7">
        <v>1</v>
      </c>
      <c r="B12" s="43" t="s">
        <v>335</v>
      </c>
      <c r="C12" s="7"/>
      <c r="D12" s="7"/>
      <c r="E12" s="7"/>
      <c r="F12" s="221"/>
      <c r="G12" s="192"/>
      <c r="H12" s="192"/>
    </row>
    <row r="13" spans="1:8" ht="15.75" hidden="1">
      <c r="A13" s="7"/>
      <c r="B13" s="43"/>
      <c r="C13" s="7">
        <v>1</v>
      </c>
      <c r="D13" s="7">
        <v>12</v>
      </c>
      <c r="E13" s="7">
        <v>1</v>
      </c>
      <c r="F13" s="221">
        <v>3600</v>
      </c>
      <c r="G13" s="192"/>
      <c r="H13" s="192"/>
    </row>
    <row r="14" spans="1:8" s="2" customFormat="1" ht="12.75" customHeight="1" hidden="1">
      <c r="A14" s="335" t="s">
        <v>338</v>
      </c>
      <c r="B14" s="335"/>
      <c r="C14" s="335"/>
      <c r="D14" s="335"/>
      <c r="E14" s="335"/>
      <c r="F14" s="222">
        <v>3600</v>
      </c>
      <c r="G14" s="191"/>
      <c r="H14" s="191"/>
    </row>
    <row r="15" spans="1:8" ht="15.75" hidden="1">
      <c r="A15" s="7">
        <v>1</v>
      </c>
      <c r="B15" s="43" t="s">
        <v>335</v>
      </c>
      <c r="C15" s="7">
        <v>1</v>
      </c>
      <c r="D15" s="7">
        <v>12</v>
      </c>
      <c r="E15" s="7">
        <v>1</v>
      </c>
      <c r="F15" s="221">
        <v>3600</v>
      </c>
      <c r="G15" s="192"/>
      <c r="H15" s="192"/>
    </row>
    <row r="16" spans="1:8" ht="12.75" customHeight="1" hidden="1">
      <c r="A16" s="335" t="s">
        <v>339</v>
      </c>
      <c r="B16" s="335"/>
      <c r="C16" s="335"/>
      <c r="D16" s="335"/>
      <c r="E16" s="335"/>
      <c r="F16" s="222">
        <v>3600</v>
      </c>
      <c r="G16" s="192"/>
      <c r="H16" s="192"/>
    </row>
    <row r="17" spans="1:8" ht="15.75" hidden="1">
      <c r="A17" s="25"/>
      <c r="B17" s="29" t="s">
        <v>0</v>
      </c>
      <c r="C17" s="31">
        <v>6</v>
      </c>
      <c r="D17" s="13">
        <v>80</v>
      </c>
      <c r="E17" s="13">
        <v>6</v>
      </c>
      <c r="F17" s="223">
        <v>24000</v>
      </c>
      <c r="G17" s="192"/>
      <c r="H17" s="192"/>
    </row>
    <row r="18" spans="1:8" s="2" customFormat="1" ht="15.75" hidden="1">
      <c r="A18" s="335"/>
      <c r="B18" s="335"/>
      <c r="C18" s="335"/>
      <c r="D18" s="335"/>
      <c r="E18" s="335"/>
      <c r="F18" s="222"/>
      <c r="G18" s="191"/>
      <c r="H18" s="191"/>
    </row>
    <row r="19" spans="1:8" ht="12.75" customHeight="1">
      <c r="A19" s="25"/>
      <c r="B19" s="326" t="s">
        <v>340</v>
      </c>
      <c r="C19" s="326"/>
      <c r="D19" s="326"/>
      <c r="E19" s="326"/>
      <c r="F19" s="257">
        <f>F6</f>
        <v>5000</v>
      </c>
      <c r="G19" s="192"/>
      <c r="H19" s="192"/>
    </row>
    <row r="20" ht="15.75">
      <c r="F20" s="24"/>
    </row>
    <row r="21" spans="2:6" ht="40.5" customHeight="1">
      <c r="B21" s="18" t="s">
        <v>1</v>
      </c>
      <c r="D21" s="323"/>
      <c r="E21" s="323"/>
      <c r="F21" s="24"/>
    </row>
    <row r="22" ht="19.5" customHeight="1">
      <c r="F22" s="24"/>
    </row>
    <row r="24" ht="15.75">
      <c r="B24" s="18" t="s">
        <v>121</v>
      </c>
    </row>
  </sheetData>
  <sheetProtection selectLockedCells="1" selectUnlockedCells="1"/>
  <mergeCells count="11">
    <mergeCell ref="A1:F1"/>
    <mergeCell ref="A2:F2"/>
    <mergeCell ref="A3:F3"/>
    <mergeCell ref="B5:E5"/>
    <mergeCell ref="A16:E16"/>
    <mergeCell ref="A18:E18"/>
    <mergeCell ref="B19:E19"/>
    <mergeCell ref="D21:E21"/>
    <mergeCell ref="B7:E7"/>
    <mergeCell ref="A11:E11"/>
    <mergeCell ref="A14:E14"/>
  </mergeCells>
  <printOptions/>
  <pageMargins left="0.9840277777777777" right="0.19652777777777777" top="0.7875" bottom="0.393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6" sqref="F6"/>
    </sheetView>
  </sheetViews>
  <sheetFormatPr defaultColWidth="8.875" defaultRowHeight="12.75"/>
  <cols>
    <col min="1" max="1" width="4.25390625" style="2" customWidth="1"/>
    <col min="2" max="2" width="37.125" style="3" customWidth="1"/>
    <col min="3" max="3" width="11.125" style="2" customWidth="1"/>
    <col min="4" max="4" width="9.75390625" style="2" customWidth="1"/>
    <col min="5" max="5" width="10.75390625" style="2" customWidth="1"/>
    <col min="6" max="6" width="12.25390625" style="2" customWidth="1"/>
    <col min="7" max="16384" width="8.875" style="3" customWidth="1"/>
  </cols>
  <sheetData>
    <row r="1" spans="1:6" ht="12.75" customHeight="1">
      <c r="A1" s="323" t="s">
        <v>328</v>
      </c>
      <c r="B1" s="323"/>
      <c r="C1" s="323"/>
      <c r="D1" s="323"/>
      <c r="E1" s="323"/>
      <c r="F1" s="323"/>
    </row>
    <row r="2" spans="1:6" ht="12.75" customHeight="1">
      <c r="A2" s="323" t="s">
        <v>329</v>
      </c>
      <c r="B2" s="323"/>
      <c r="C2" s="323"/>
      <c r="D2" s="323"/>
      <c r="E2" s="323"/>
      <c r="F2" s="323"/>
    </row>
    <row r="3" spans="1:6" ht="12.75" customHeight="1">
      <c r="A3" s="324" t="s">
        <v>341</v>
      </c>
      <c r="B3" s="324"/>
      <c r="C3" s="324"/>
      <c r="D3" s="324"/>
      <c r="E3" s="324"/>
      <c r="F3" s="324"/>
    </row>
    <row r="4" ht="15.75">
      <c r="B4" s="2"/>
    </row>
    <row r="5" spans="1:6" s="6" customFormat="1" ht="47.25">
      <c r="A5" s="5" t="s">
        <v>5</v>
      </c>
      <c r="B5" s="5" t="s">
        <v>6</v>
      </c>
      <c r="C5" s="5" t="s">
        <v>342</v>
      </c>
      <c r="D5" s="5" t="s">
        <v>333</v>
      </c>
      <c r="E5" s="5" t="s">
        <v>343</v>
      </c>
      <c r="F5" s="5" t="s">
        <v>10</v>
      </c>
    </row>
    <row r="6" spans="1:6" ht="15.75" hidden="1">
      <c r="A6" s="7"/>
      <c r="B6" s="43"/>
      <c r="C6" s="9"/>
      <c r="D6" s="7"/>
      <c r="E6" s="119"/>
      <c r="F6" s="9">
        <v>0</v>
      </c>
    </row>
    <row r="7" spans="1:6" ht="15.75" hidden="1">
      <c r="A7" s="7">
        <f>1+A6</f>
        <v>1</v>
      </c>
      <c r="B7" s="43" t="s">
        <v>344</v>
      </c>
      <c r="C7" s="9">
        <v>60</v>
      </c>
      <c r="D7" s="7">
        <v>60</v>
      </c>
      <c r="E7" s="119">
        <v>4</v>
      </c>
      <c r="F7" s="9">
        <v>3600</v>
      </c>
    </row>
    <row r="8" spans="1:6" ht="15.75" hidden="1">
      <c r="A8" s="7">
        <f>1+A7</f>
        <v>2</v>
      </c>
      <c r="B8" s="43" t="s">
        <v>345</v>
      </c>
      <c r="C8" s="9">
        <v>120</v>
      </c>
      <c r="D8" s="7">
        <v>20</v>
      </c>
      <c r="E8" s="119">
        <v>1</v>
      </c>
      <c r="F8" s="9">
        <v>2400</v>
      </c>
    </row>
    <row r="9" spans="1:6" ht="15.75" hidden="1">
      <c r="A9" s="7">
        <f>1+A8</f>
        <v>3</v>
      </c>
      <c r="B9" s="43" t="s">
        <v>346</v>
      </c>
      <c r="C9" s="9">
        <v>50</v>
      </c>
      <c r="D9" s="7">
        <v>24</v>
      </c>
      <c r="E9" s="119">
        <v>3</v>
      </c>
      <c r="F9" s="9">
        <v>3600</v>
      </c>
    </row>
    <row r="10" spans="1:6" ht="15.75" customHeight="1" hidden="1">
      <c r="A10" s="7">
        <f>1+A9</f>
        <v>4</v>
      </c>
      <c r="B10" s="43" t="s">
        <v>347</v>
      </c>
      <c r="C10" s="9">
        <v>150</v>
      </c>
      <c r="D10" s="7">
        <v>25</v>
      </c>
      <c r="E10" s="119">
        <v>2</v>
      </c>
      <c r="F10" s="9">
        <v>7500</v>
      </c>
    </row>
    <row r="11" spans="1:6" ht="15.75" hidden="1">
      <c r="A11" s="7">
        <f>1+A10</f>
        <v>5</v>
      </c>
      <c r="B11" s="43" t="s">
        <v>348</v>
      </c>
      <c r="C11" s="9">
        <v>150</v>
      </c>
      <c r="D11" s="7">
        <v>25</v>
      </c>
      <c r="E11" s="119">
        <v>1</v>
      </c>
      <c r="F11" s="9">
        <v>3750</v>
      </c>
    </row>
    <row r="12" spans="1:6" ht="12.75" customHeight="1">
      <c r="A12" s="7"/>
      <c r="B12" s="326" t="s">
        <v>32</v>
      </c>
      <c r="C12" s="326"/>
      <c r="D12" s="326"/>
      <c r="E12" s="326"/>
      <c r="F12" s="14"/>
    </row>
    <row r="16" spans="2:6" ht="15.75">
      <c r="B16" s="3" t="s">
        <v>1</v>
      </c>
      <c r="D16" s="323"/>
      <c r="E16" s="323"/>
      <c r="F16" s="323"/>
    </row>
    <row r="18" ht="15.75">
      <c r="B18" s="3" t="s">
        <v>121</v>
      </c>
    </row>
  </sheetData>
  <sheetProtection selectLockedCells="1" selectUnlockedCells="1"/>
  <mergeCells count="5">
    <mergeCell ref="D16:F16"/>
    <mergeCell ref="A1:F1"/>
    <mergeCell ref="A2:F2"/>
    <mergeCell ref="A3:F3"/>
    <mergeCell ref="B12:E12"/>
  </mergeCells>
  <printOptions/>
  <pageMargins left="1.18125" right="0.19652777777777777" top="0.7875" bottom="0.196527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125" style="2" customWidth="1"/>
    <col min="2" max="2" width="59.00390625" style="2" customWidth="1"/>
    <col min="3" max="3" width="16.375" style="2" customWidth="1"/>
    <col min="4" max="4" width="15.00390625" style="2" customWidth="1"/>
    <col min="5" max="16384" width="9.125" style="2" customWidth="1"/>
  </cols>
  <sheetData>
    <row r="1" spans="1:4" ht="16.5" customHeight="1">
      <c r="A1" s="323" t="s">
        <v>328</v>
      </c>
      <c r="B1" s="323"/>
      <c r="C1" s="323"/>
      <c r="D1" s="323"/>
    </row>
    <row r="2" spans="1:4" ht="15.75" customHeight="1">
      <c r="A2" s="323" t="s">
        <v>349</v>
      </c>
      <c r="B2" s="323"/>
      <c r="C2" s="323"/>
      <c r="D2" s="323"/>
    </row>
    <row r="3" spans="1:4" ht="15.75" customHeight="1">
      <c r="A3" s="360" t="s">
        <v>350</v>
      </c>
      <c r="B3" s="360"/>
      <c r="C3" s="360"/>
      <c r="D3" s="360"/>
    </row>
    <row r="5" spans="1:4" s="6" customFormat="1" ht="78.75">
      <c r="A5" s="5" t="s">
        <v>5</v>
      </c>
      <c r="B5" s="5" t="s">
        <v>6</v>
      </c>
      <c r="C5" s="5" t="s">
        <v>351</v>
      </c>
      <c r="D5" s="5" t="s">
        <v>352</v>
      </c>
    </row>
    <row r="6" spans="1:4" ht="15.75" hidden="1">
      <c r="A6" s="7">
        <v>1</v>
      </c>
      <c r="B6" s="38" t="s">
        <v>353</v>
      </c>
      <c r="C6" s="9">
        <v>7930</v>
      </c>
      <c r="D6" s="9">
        <f>ROUND((C6*1.262),2)</f>
        <v>10007.66</v>
      </c>
    </row>
    <row r="7" spans="1:4" ht="15.75" hidden="1">
      <c r="A7" s="7"/>
      <c r="B7" s="38" t="s">
        <v>354</v>
      </c>
      <c r="C7" s="9">
        <v>7000</v>
      </c>
      <c r="D7" s="9">
        <v>7026.2</v>
      </c>
    </row>
    <row r="8" spans="1:4" ht="15.75" hidden="1">
      <c r="A8" s="7"/>
      <c r="B8" s="38" t="s">
        <v>355</v>
      </c>
      <c r="C8" s="9">
        <v>2200</v>
      </c>
      <c r="D8" s="9">
        <f>ROUND((C8*1.262),2)</f>
        <v>2776.4</v>
      </c>
    </row>
    <row r="9" spans="1:4" ht="15.75" hidden="1">
      <c r="A9" s="7"/>
      <c r="B9" s="38" t="s">
        <v>356</v>
      </c>
      <c r="C9" s="9">
        <v>1000</v>
      </c>
      <c r="D9" s="7">
        <v>1026.2</v>
      </c>
    </row>
    <row r="10" spans="1:4" ht="15.75" hidden="1">
      <c r="A10" s="7"/>
      <c r="B10" s="38" t="s">
        <v>357</v>
      </c>
      <c r="C10" s="9">
        <v>3000</v>
      </c>
      <c r="D10" s="7">
        <v>3026.2</v>
      </c>
    </row>
    <row r="11" spans="1:4" ht="15.75" hidden="1">
      <c r="A11" s="7"/>
      <c r="B11" s="38" t="s">
        <v>358</v>
      </c>
      <c r="C11" s="9">
        <v>2000</v>
      </c>
      <c r="D11" s="7">
        <v>2026.2</v>
      </c>
    </row>
    <row r="12" spans="1:4" ht="15.75" hidden="1">
      <c r="A12" s="7"/>
      <c r="B12" s="38"/>
      <c r="C12" s="9"/>
      <c r="D12" s="9">
        <f>SUM(D6:D11)</f>
        <v>25888.860000000004</v>
      </c>
    </row>
    <row r="13" spans="1:4" ht="15.75" hidden="1">
      <c r="A13" s="7"/>
      <c r="B13" s="43"/>
      <c r="C13" s="9"/>
      <c r="D13" s="7"/>
    </row>
    <row r="14" spans="1:4" s="120" customFormat="1" ht="15.75">
      <c r="A14" s="13"/>
      <c r="B14" s="326"/>
      <c r="C14" s="326"/>
      <c r="D14" s="14"/>
    </row>
    <row r="15" spans="2:3" ht="15.75">
      <c r="B15" s="18"/>
      <c r="C15" s="15"/>
    </row>
    <row r="16" spans="2:3" ht="15.75">
      <c r="B16" s="18"/>
      <c r="C16" s="15"/>
    </row>
    <row r="17" spans="2:3" ht="23.25" customHeight="1">
      <c r="B17" s="18" t="s">
        <v>1</v>
      </c>
      <c r="C17" s="18"/>
    </row>
    <row r="18" ht="15.75">
      <c r="B18" s="18"/>
    </row>
    <row r="19" ht="15.75">
      <c r="B19" s="18"/>
    </row>
    <row r="20" ht="15.75">
      <c r="B20" s="18" t="s">
        <v>359</v>
      </c>
    </row>
    <row r="21" ht="15.75">
      <c r="B21" s="18"/>
    </row>
    <row r="22" ht="15.75">
      <c r="B22" s="18"/>
    </row>
    <row r="23" ht="15.75">
      <c r="B23" s="18"/>
    </row>
    <row r="24" ht="15.75">
      <c r="B24" s="18"/>
    </row>
    <row r="25" ht="15.75">
      <c r="B25" s="18"/>
    </row>
    <row r="26" ht="15.75">
      <c r="B26" s="18"/>
    </row>
    <row r="27" ht="15.75">
      <c r="B27" s="18"/>
    </row>
    <row r="28" ht="15.75">
      <c r="B28" s="18"/>
    </row>
    <row r="29" ht="15.75">
      <c r="B29" s="18"/>
    </row>
    <row r="30" ht="15.75">
      <c r="B30" s="18"/>
    </row>
    <row r="31" ht="15.75">
      <c r="B31" s="18"/>
    </row>
    <row r="32" ht="15.75">
      <c r="B32" s="18"/>
    </row>
    <row r="33" ht="15.75">
      <c r="B33" s="18"/>
    </row>
  </sheetData>
  <sheetProtection selectLockedCells="1" selectUnlockedCells="1"/>
  <mergeCells count="4">
    <mergeCell ref="A1:D1"/>
    <mergeCell ref="A2:D2"/>
    <mergeCell ref="A3:D3"/>
    <mergeCell ref="B14:C1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M7" sqref="M7"/>
    </sheetView>
  </sheetViews>
  <sheetFormatPr defaultColWidth="9.00390625" defaultRowHeight="12.75"/>
  <cols>
    <col min="1" max="1" width="4.125" style="2" customWidth="1"/>
    <col min="2" max="2" width="11.625" style="2" customWidth="1"/>
    <col min="3" max="3" width="4.875" style="2" customWidth="1"/>
    <col min="4" max="4" width="2.125" style="2" customWidth="1"/>
    <col min="5" max="5" width="3.875" style="2" customWidth="1"/>
    <col min="6" max="6" width="6.125" style="2" customWidth="1"/>
    <col min="7" max="7" width="2.125" style="2" customWidth="1"/>
    <col min="8" max="8" width="7.875" style="2" customWidth="1"/>
    <col min="9" max="9" width="5.00390625" style="2" customWidth="1"/>
    <col min="10" max="10" width="30.125" style="2" customWidth="1"/>
    <col min="11" max="11" width="13.875" style="2" customWidth="1"/>
    <col min="12" max="12" width="16.75390625" style="2" customWidth="1"/>
    <col min="13" max="13" width="20.00390625" style="2" customWidth="1"/>
    <col min="14" max="16384" width="9.125" style="2" customWidth="1"/>
  </cols>
  <sheetData>
    <row r="1" spans="1:11" ht="12.75" customHeight="1">
      <c r="A1" s="323" t="s">
        <v>362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</row>
    <row r="2" spans="1:11" ht="12.75" customHeight="1">
      <c r="A2" s="323" t="s">
        <v>329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11" ht="12.75" customHeight="1">
      <c r="A3" s="324" t="s">
        <v>314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</row>
    <row r="4" spans="10:15" ht="15.75">
      <c r="J4" s="334" t="s">
        <v>488</v>
      </c>
      <c r="K4" s="334"/>
      <c r="L4" s="334"/>
      <c r="M4" s="334"/>
      <c r="N4" s="334"/>
      <c r="O4" s="334"/>
    </row>
    <row r="5" spans="1:13" ht="48.75" customHeight="1">
      <c r="A5" s="121" t="s">
        <v>5</v>
      </c>
      <c r="B5" s="338" t="s">
        <v>6</v>
      </c>
      <c r="C5" s="338"/>
      <c r="D5" s="338"/>
      <c r="E5" s="338"/>
      <c r="F5" s="338"/>
      <c r="G5" s="338"/>
      <c r="H5" s="338"/>
      <c r="I5" s="338"/>
      <c r="J5" s="370"/>
      <c r="K5" s="185" t="s">
        <v>486</v>
      </c>
      <c r="L5" s="185" t="s">
        <v>487</v>
      </c>
      <c r="M5" s="185" t="s">
        <v>485</v>
      </c>
    </row>
    <row r="6" spans="1:13" ht="12.75" customHeight="1">
      <c r="A6" s="122">
        <v>1</v>
      </c>
      <c r="B6" s="357" t="s">
        <v>363</v>
      </c>
      <c r="C6" s="357"/>
      <c r="D6" s="357"/>
      <c r="E6" s="357"/>
      <c r="F6" s="357"/>
      <c r="G6" s="357"/>
      <c r="H6" s="357"/>
      <c r="I6" s="357"/>
      <c r="J6" s="365"/>
      <c r="K6" s="206">
        <v>25000</v>
      </c>
      <c r="L6" s="191">
        <v>6000</v>
      </c>
      <c r="M6" s="191">
        <v>21500</v>
      </c>
    </row>
    <row r="7" spans="1:13" ht="12.75" customHeight="1">
      <c r="A7" s="106">
        <v>2</v>
      </c>
      <c r="B7" s="357" t="s">
        <v>364</v>
      </c>
      <c r="C7" s="357"/>
      <c r="D7" s="357"/>
      <c r="E7" s="357"/>
      <c r="F7" s="357"/>
      <c r="G7" s="357"/>
      <c r="H7" s="357"/>
      <c r="I7" s="357"/>
      <c r="J7" s="365"/>
      <c r="K7" s="206"/>
      <c r="L7" s="191"/>
      <c r="M7" s="191"/>
    </row>
    <row r="8" spans="1:13" ht="15.75">
      <c r="A8" s="123"/>
      <c r="B8" s="124">
        <v>1500</v>
      </c>
      <c r="C8" s="4" t="s">
        <v>148</v>
      </c>
      <c r="D8" s="4" t="s">
        <v>316</v>
      </c>
      <c r="E8" s="4">
        <v>7</v>
      </c>
      <c r="F8" s="4" t="s">
        <v>365</v>
      </c>
      <c r="G8" s="4"/>
      <c r="H8" s="4"/>
      <c r="I8" s="4"/>
      <c r="J8" s="4"/>
      <c r="K8" s="206"/>
      <c r="L8" s="191"/>
      <c r="M8" s="191"/>
    </row>
    <row r="9" spans="1:13" ht="12.75" customHeight="1">
      <c r="A9" s="106">
        <v>2</v>
      </c>
      <c r="B9" s="366" t="s">
        <v>366</v>
      </c>
      <c r="C9" s="366"/>
      <c r="D9" s="366"/>
      <c r="E9" s="366"/>
      <c r="F9" s="366"/>
      <c r="G9" s="366"/>
      <c r="H9" s="366"/>
      <c r="I9" s="366"/>
      <c r="J9" s="367"/>
      <c r="K9" s="206"/>
      <c r="L9" s="191"/>
      <c r="M9" s="191"/>
    </row>
    <row r="10" spans="1:13" ht="12.75" customHeight="1">
      <c r="A10" s="106">
        <v>3</v>
      </c>
      <c r="B10" s="362" t="s">
        <v>367</v>
      </c>
      <c r="C10" s="362"/>
      <c r="D10" s="362"/>
      <c r="E10" s="362"/>
      <c r="F10" s="362"/>
      <c r="G10" s="362"/>
      <c r="H10" s="362"/>
      <c r="I10" s="362"/>
      <c r="J10" s="363"/>
      <c r="K10" s="224"/>
      <c r="L10" s="191"/>
      <c r="M10" s="191"/>
    </row>
    <row r="11" spans="1:13" ht="15.75">
      <c r="A11" s="108"/>
      <c r="B11" s="109"/>
      <c r="C11" s="111"/>
      <c r="D11" s="110" t="s">
        <v>316</v>
      </c>
      <c r="E11" s="125">
        <v>1</v>
      </c>
      <c r="F11" s="110" t="s">
        <v>368</v>
      </c>
      <c r="G11" s="126"/>
      <c r="H11" s="127"/>
      <c r="I11" s="128"/>
      <c r="J11" s="128"/>
      <c r="K11" s="224"/>
      <c r="L11" s="191"/>
      <c r="M11" s="191"/>
    </row>
    <row r="12" spans="1:13" ht="12.75" customHeight="1">
      <c r="A12" s="106">
        <v>4</v>
      </c>
      <c r="B12" s="357" t="s">
        <v>369</v>
      </c>
      <c r="C12" s="357"/>
      <c r="D12" s="357"/>
      <c r="E12" s="357"/>
      <c r="F12" s="357"/>
      <c r="G12" s="357"/>
      <c r="H12" s="357"/>
      <c r="I12" s="357"/>
      <c r="J12" s="365"/>
      <c r="K12" s="206"/>
      <c r="L12" s="191"/>
      <c r="M12" s="191"/>
    </row>
    <row r="13" spans="1:13" ht="15.75">
      <c r="A13" s="108"/>
      <c r="B13" s="109"/>
      <c r="C13" s="111"/>
      <c r="D13" s="111" t="s">
        <v>316</v>
      </c>
      <c r="E13" s="111"/>
      <c r="F13" s="111"/>
      <c r="G13" s="111"/>
      <c r="H13" s="111"/>
      <c r="I13" s="111"/>
      <c r="J13" s="111"/>
      <c r="K13" s="206"/>
      <c r="L13" s="191"/>
      <c r="M13" s="191"/>
    </row>
    <row r="14" spans="1:13" ht="32.25" customHeight="1">
      <c r="A14" s="26">
        <v>5</v>
      </c>
      <c r="B14" s="366" t="s">
        <v>370</v>
      </c>
      <c r="C14" s="366"/>
      <c r="D14" s="366"/>
      <c r="E14" s="366"/>
      <c r="F14" s="366"/>
      <c r="G14" s="366"/>
      <c r="H14" s="366"/>
      <c r="I14" s="366"/>
      <c r="J14" s="367"/>
      <c r="K14" s="206">
        <f>'226 прож.'!F19</f>
        <v>5000</v>
      </c>
      <c r="L14" s="191"/>
      <c r="M14" s="191"/>
    </row>
    <row r="15" spans="1:13" ht="31.5" customHeight="1">
      <c r="A15" s="108">
        <v>6</v>
      </c>
      <c r="B15" s="368" t="s">
        <v>371</v>
      </c>
      <c r="C15" s="368"/>
      <c r="D15" s="368"/>
      <c r="E15" s="368"/>
      <c r="F15" s="368"/>
      <c r="G15" s="368"/>
      <c r="H15" s="368"/>
      <c r="I15" s="368"/>
      <c r="J15" s="369"/>
      <c r="K15" s="206"/>
      <c r="L15" s="191"/>
      <c r="M15" s="191"/>
    </row>
    <row r="16" spans="1:13" ht="12.75" customHeight="1">
      <c r="A16" s="106">
        <v>7</v>
      </c>
      <c r="B16" s="362" t="s">
        <v>372</v>
      </c>
      <c r="C16" s="362"/>
      <c r="D16" s="362"/>
      <c r="E16" s="362"/>
      <c r="F16" s="362"/>
      <c r="G16" s="362"/>
      <c r="H16" s="362"/>
      <c r="I16" s="362"/>
      <c r="J16" s="363"/>
      <c r="K16" s="206"/>
      <c r="L16" s="191"/>
      <c r="M16" s="191"/>
    </row>
    <row r="17" spans="1:13" ht="12.75" customHeight="1">
      <c r="A17" s="108"/>
      <c r="B17" s="109">
        <v>0</v>
      </c>
      <c r="C17" s="129" t="s">
        <v>316</v>
      </c>
      <c r="D17" s="130">
        <v>0</v>
      </c>
      <c r="E17" s="364" t="s">
        <v>317</v>
      </c>
      <c r="F17" s="364"/>
      <c r="G17" s="129"/>
      <c r="H17" s="129"/>
      <c r="I17" s="129"/>
      <c r="J17" s="129"/>
      <c r="K17" s="206"/>
      <c r="L17" s="191"/>
      <c r="M17" s="191"/>
    </row>
    <row r="18" spans="1:13" ht="28.5" customHeight="1">
      <c r="A18" s="7">
        <v>14</v>
      </c>
      <c r="B18" s="326" t="s">
        <v>373</v>
      </c>
      <c r="C18" s="326"/>
      <c r="D18" s="326"/>
      <c r="E18" s="326"/>
      <c r="F18" s="326"/>
      <c r="G18" s="326"/>
      <c r="H18" s="326"/>
      <c r="I18" s="326"/>
      <c r="J18" s="361"/>
      <c r="K18" s="188">
        <f>SUM(K6:K17)</f>
        <v>30000</v>
      </c>
      <c r="L18" s="188">
        <f>SUM(L6:L17)</f>
        <v>6000</v>
      </c>
      <c r="M18" s="188">
        <f>SUM(M6:M17)</f>
        <v>21500</v>
      </c>
    </row>
    <row r="19" ht="15.75">
      <c r="C19" s="15"/>
    </row>
    <row r="20" ht="15.75">
      <c r="C20" s="15"/>
    </row>
    <row r="21" ht="15.75">
      <c r="C21" s="15"/>
    </row>
    <row r="22" spans="2:10" ht="15.75">
      <c r="B22" s="18" t="s">
        <v>1</v>
      </c>
      <c r="J22" s="118"/>
    </row>
    <row r="23" ht="15.75">
      <c r="J23" s="118"/>
    </row>
    <row r="24" spans="2:10" ht="42.75" customHeight="1">
      <c r="B24" s="341" t="s">
        <v>121</v>
      </c>
      <c r="C24" s="341"/>
      <c r="J24" s="118"/>
    </row>
  </sheetData>
  <sheetProtection selectLockedCells="1" selectUnlockedCells="1"/>
  <mergeCells count="16">
    <mergeCell ref="B6:J6"/>
    <mergeCell ref="B7:J7"/>
    <mergeCell ref="B9:J9"/>
    <mergeCell ref="B10:J10"/>
    <mergeCell ref="A1:K1"/>
    <mergeCell ref="A2:K2"/>
    <mergeCell ref="A3:K3"/>
    <mergeCell ref="B5:J5"/>
    <mergeCell ref="J4:O4"/>
    <mergeCell ref="B18:J18"/>
    <mergeCell ref="B24:C24"/>
    <mergeCell ref="B16:J16"/>
    <mergeCell ref="E17:F17"/>
    <mergeCell ref="B12:J12"/>
    <mergeCell ref="B14:J14"/>
    <mergeCell ref="B15:J15"/>
  </mergeCells>
  <printOptions/>
  <pageMargins left="0.7875" right="0" top="0.78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B39" sqref="B39"/>
    </sheetView>
  </sheetViews>
  <sheetFormatPr defaultColWidth="8.875" defaultRowHeight="12.75"/>
  <cols>
    <col min="1" max="1" width="4.25390625" style="2" customWidth="1"/>
    <col min="2" max="2" width="42.00390625" style="3" customWidth="1"/>
    <col min="3" max="3" width="6.00390625" style="2" customWidth="1"/>
    <col min="4" max="4" width="7.75390625" style="2" customWidth="1"/>
    <col min="5" max="5" width="10.00390625" style="2" customWidth="1"/>
    <col min="6" max="6" width="12.25390625" style="2" customWidth="1"/>
    <col min="7" max="16384" width="8.875" style="3" customWidth="1"/>
  </cols>
  <sheetData>
    <row r="1" spans="1:6" ht="15.75">
      <c r="A1" s="323"/>
      <c r="B1" s="323"/>
      <c r="C1" s="323"/>
      <c r="D1" s="323"/>
      <c r="E1" s="323"/>
      <c r="F1" s="323"/>
    </row>
    <row r="2" spans="1:6" ht="15.75">
      <c r="A2" s="323"/>
      <c r="B2" s="323"/>
      <c r="C2" s="323"/>
      <c r="D2" s="323"/>
      <c r="E2" s="323"/>
      <c r="F2" s="323"/>
    </row>
    <row r="3" spans="1:6" ht="15.75">
      <c r="A3" s="324"/>
      <c r="B3" s="324"/>
      <c r="C3" s="324"/>
      <c r="D3" s="324"/>
      <c r="E3" s="324"/>
      <c r="F3" s="324"/>
    </row>
    <row r="4" ht="15.75">
      <c r="B4" s="2"/>
    </row>
    <row r="5" spans="1:6" s="6" customFormat="1" ht="15.75" hidden="1">
      <c r="A5" s="5"/>
      <c r="B5" s="5"/>
      <c r="C5" s="5"/>
      <c r="D5" s="5"/>
      <c r="E5" s="5"/>
      <c r="F5" s="5"/>
    </row>
    <row r="6" spans="1:6" ht="15.75" hidden="1">
      <c r="A6" s="7"/>
      <c r="B6" s="16"/>
      <c r="C6" s="7"/>
      <c r="D6" s="7"/>
      <c r="E6" s="9"/>
      <c r="F6" s="9"/>
    </row>
    <row r="7" spans="1:6" ht="15.75" hidden="1">
      <c r="A7" s="7"/>
      <c r="B7" s="16"/>
      <c r="C7" s="7"/>
      <c r="D7" s="7"/>
      <c r="E7" s="9"/>
      <c r="F7" s="9"/>
    </row>
    <row r="8" spans="1:6" ht="15.75" hidden="1">
      <c r="A8" s="7"/>
      <c r="B8" s="16"/>
      <c r="C8" s="7"/>
      <c r="D8" s="7"/>
      <c r="E8" s="9"/>
      <c r="F8" s="9"/>
    </row>
    <row r="9" spans="1:6" ht="15.75" hidden="1">
      <c r="A9" s="7"/>
      <c r="B9" s="16"/>
      <c r="C9" s="7"/>
      <c r="D9" s="7"/>
      <c r="E9" s="9"/>
      <c r="F9" s="9"/>
    </row>
    <row r="10" spans="1:6" ht="15.75" hidden="1">
      <c r="A10" s="7"/>
      <c r="B10" s="16"/>
      <c r="C10" s="7"/>
      <c r="D10" s="7"/>
      <c r="E10" s="9"/>
      <c r="F10" s="9"/>
    </row>
    <row r="11" spans="1:6" ht="15.75" hidden="1">
      <c r="A11" s="7"/>
      <c r="B11" s="16"/>
      <c r="C11" s="7"/>
      <c r="D11" s="7"/>
      <c r="E11" s="9"/>
      <c r="F11" s="9"/>
    </row>
    <row r="12" spans="1:6" ht="15.75" hidden="1">
      <c r="A12" s="7"/>
      <c r="B12" s="16"/>
      <c r="C12" s="7"/>
      <c r="D12" s="7"/>
      <c r="E12" s="9"/>
      <c r="F12" s="9"/>
    </row>
    <row r="13" spans="1:6" ht="15.75" hidden="1">
      <c r="A13" s="7"/>
      <c r="B13" s="16"/>
      <c r="C13" s="7"/>
      <c r="D13" s="7"/>
      <c r="E13" s="9"/>
      <c r="F13" s="9"/>
    </row>
    <row r="14" spans="1:6" ht="15.75" hidden="1">
      <c r="A14" s="7"/>
      <c r="B14" s="16"/>
      <c r="C14" s="7"/>
      <c r="D14" s="7"/>
      <c r="E14" s="9"/>
      <c r="F14" s="9"/>
    </row>
    <row r="15" spans="1:6" ht="15.75" hidden="1">
      <c r="A15" s="7"/>
      <c r="B15" s="326"/>
      <c r="C15" s="326"/>
      <c r="D15" s="326"/>
      <c r="E15" s="326"/>
      <c r="F15" s="14"/>
    </row>
    <row r="16" ht="15.75" hidden="1">
      <c r="A16" s="7"/>
    </row>
    <row r="17" ht="15.75" hidden="1">
      <c r="A17" s="7"/>
    </row>
    <row r="18" ht="15.75" hidden="1">
      <c r="A18" s="7"/>
    </row>
    <row r="19" spans="1:6" ht="15.75" hidden="1">
      <c r="A19" s="7"/>
      <c r="D19" s="3"/>
      <c r="E19" s="3"/>
      <c r="F19" s="3"/>
    </row>
    <row r="20" ht="15.75" hidden="1">
      <c r="A20" s="7"/>
    </row>
    <row r="21" spans="1:2" ht="15.75" hidden="1">
      <c r="A21" s="7"/>
      <c r="B21" s="18"/>
    </row>
    <row r="22" ht="15.75" hidden="1">
      <c r="A22" s="7"/>
    </row>
    <row r="23" ht="15.75" hidden="1">
      <c r="A23" s="7"/>
    </row>
    <row r="24" ht="15.75" hidden="1">
      <c r="A24" s="7"/>
    </row>
    <row r="25" ht="15.75" hidden="1">
      <c r="A25" s="7"/>
    </row>
    <row r="26" ht="15.75" hidden="1">
      <c r="A26" s="7"/>
    </row>
    <row r="27" ht="15.75" hidden="1">
      <c r="A27" s="7"/>
    </row>
    <row r="28" ht="15.75" hidden="1"/>
    <row r="29" ht="15.75" hidden="1"/>
    <row r="30" ht="15.75" hidden="1"/>
  </sheetData>
  <sheetProtection selectLockedCells="1" selectUnlockedCells="1"/>
  <mergeCells count="4">
    <mergeCell ref="A1:F1"/>
    <mergeCell ref="A2:F2"/>
    <mergeCell ref="A3:F3"/>
    <mergeCell ref="B15:E15"/>
  </mergeCells>
  <printOptions/>
  <pageMargins left="1.18125" right="0.39375" top="0.7875" bottom="0.393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5.25390625" style="2" customWidth="1"/>
    <col min="2" max="2" width="44.375" style="3" customWidth="1"/>
    <col min="3" max="3" width="9.25390625" style="2" customWidth="1"/>
    <col min="4" max="5" width="12.00390625" style="2" customWidth="1"/>
    <col min="6" max="16384" width="9.125" style="3" customWidth="1"/>
  </cols>
  <sheetData>
    <row r="1" spans="1:5" ht="12.75" customHeight="1">
      <c r="A1" s="323" t="s">
        <v>360</v>
      </c>
      <c r="B1" s="323"/>
      <c r="C1" s="323"/>
      <c r="D1" s="323"/>
      <c r="E1" s="323"/>
    </row>
    <row r="2" spans="1:5" ht="12.75" customHeight="1">
      <c r="A2" s="323" t="s">
        <v>361</v>
      </c>
      <c r="B2" s="323"/>
      <c r="C2" s="323"/>
      <c r="D2" s="323"/>
      <c r="E2" s="323"/>
    </row>
    <row r="3" spans="1:5" ht="20.25" customHeight="1">
      <c r="A3" s="324" t="s">
        <v>374</v>
      </c>
      <c r="B3" s="324"/>
      <c r="C3" s="324"/>
      <c r="D3" s="324"/>
      <c r="E3" s="324"/>
    </row>
    <row r="5" spans="1:5" s="6" customFormat="1" ht="31.5">
      <c r="A5" s="5" t="s">
        <v>5</v>
      </c>
      <c r="B5" s="5" t="s">
        <v>375</v>
      </c>
      <c r="C5" s="5" t="s">
        <v>376</v>
      </c>
      <c r="D5" s="5" t="s">
        <v>377</v>
      </c>
      <c r="E5" s="5" t="s">
        <v>10</v>
      </c>
    </row>
    <row r="6" spans="1:5" ht="15.75">
      <c r="A6" s="7"/>
      <c r="B6" s="115" t="s">
        <v>378</v>
      </c>
      <c r="C6" s="7"/>
      <c r="D6" s="9"/>
      <c r="E6" s="9"/>
    </row>
    <row r="7" spans="1:5" ht="15.75">
      <c r="A7" s="7"/>
      <c r="B7" s="115"/>
      <c r="C7" s="7"/>
      <c r="D7" s="9"/>
      <c r="E7" s="9"/>
    </row>
    <row r="8" spans="1:5" ht="15.75">
      <c r="A8" s="7"/>
      <c r="B8" s="115"/>
      <c r="C8" s="7"/>
      <c r="D8" s="9"/>
      <c r="E8" s="9"/>
    </row>
    <row r="9" spans="1:5" ht="15.75" hidden="1">
      <c r="A9" s="7"/>
      <c r="B9" s="115"/>
      <c r="C9" s="7"/>
      <c r="D9" s="9"/>
      <c r="E9" s="9"/>
    </row>
    <row r="10" spans="1:5" ht="15.75" hidden="1">
      <c r="A10" s="7"/>
      <c r="B10" s="115"/>
      <c r="C10" s="7"/>
      <c r="D10" s="9"/>
      <c r="E10" s="9"/>
    </row>
    <row r="11" spans="1:5" ht="15.75" hidden="1">
      <c r="A11" s="7"/>
      <c r="B11" s="115"/>
      <c r="C11" s="7"/>
      <c r="D11" s="7"/>
      <c r="E11" s="9"/>
    </row>
    <row r="12" spans="1:5" ht="15.75" hidden="1">
      <c r="A12" s="7"/>
      <c r="B12" s="132"/>
      <c r="C12" s="7"/>
      <c r="D12" s="9"/>
      <c r="E12" s="9"/>
    </row>
    <row r="13" spans="1:5" ht="15.75" hidden="1">
      <c r="A13" s="7"/>
      <c r="B13" s="132"/>
      <c r="C13" s="7"/>
      <c r="D13" s="9"/>
      <c r="E13" s="9"/>
    </row>
    <row r="14" spans="1:5" ht="15.75" hidden="1">
      <c r="A14" s="7"/>
      <c r="B14" s="132"/>
      <c r="C14" s="7"/>
      <c r="D14" s="9"/>
      <c r="E14" s="9"/>
    </row>
    <row r="15" spans="1:5" ht="15.75" hidden="1">
      <c r="A15" s="7"/>
      <c r="B15" s="132"/>
      <c r="C15" s="7"/>
      <c r="D15" s="9"/>
      <c r="E15" s="9"/>
    </row>
    <row r="16" spans="1:5" s="23" customFormat="1" ht="15.75">
      <c r="A16" s="371"/>
      <c r="B16" s="371"/>
      <c r="C16" s="371"/>
      <c r="D16" s="371"/>
      <c r="E16" s="133"/>
    </row>
    <row r="17" ht="15.75">
      <c r="E17" s="15"/>
    </row>
    <row r="19" spans="2:4" ht="24.75" customHeight="1">
      <c r="B19" s="3" t="s">
        <v>1</v>
      </c>
      <c r="C19" s="337"/>
      <c r="D19" s="337"/>
    </row>
    <row r="22" spans="2:4" ht="27.75" customHeight="1">
      <c r="B22" s="3" t="s">
        <v>121</v>
      </c>
      <c r="C22" s="337"/>
      <c r="D22" s="337"/>
    </row>
  </sheetData>
  <sheetProtection selectLockedCells="1" selectUnlockedCells="1"/>
  <mergeCells count="6">
    <mergeCell ref="C19:D19"/>
    <mergeCell ref="C22:D22"/>
    <mergeCell ref="A1:E1"/>
    <mergeCell ref="A2:E2"/>
    <mergeCell ref="A3:E3"/>
    <mergeCell ref="A16:D16"/>
  </mergeCells>
  <printOptions/>
  <pageMargins left="0.9840277777777777" right="0" top="0.7875" bottom="0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15" sqref="A15:L15"/>
    </sheetView>
  </sheetViews>
  <sheetFormatPr defaultColWidth="8.875" defaultRowHeight="12.75"/>
  <cols>
    <col min="1" max="1" width="8.25390625" style="66" customWidth="1"/>
    <col min="2" max="2" width="4.75390625" style="66" customWidth="1"/>
    <col min="3" max="3" width="2.00390625" style="66" customWidth="1"/>
    <col min="4" max="4" width="7.125" style="66" customWidth="1"/>
    <col min="5" max="5" width="6.75390625" style="66" customWidth="1"/>
    <col min="6" max="6" width="2.00390625" style="66" customWidth="1"/>
    <col min="7" max="7" width="3.25390625" style="66" customWidth="1"/>
    <col min="8" max="8" width="2.875" style="66" customWidth="1"/>
    <col min="9" max="9" width="5.625" style="66" customWidth="1"/>
    <col min="10" max="11" width="8.875" style="66" customWidth="1"/>
    <col min="12" max="12" width="13.375" style="66" customWidth="1"/>
    <col min="13" max="13" width="16.25390625" style="66" customWidth="1"/>
    <col min="14" max="14" width="13.25390625" style="66" customWidth="1"/>
    <col min="15" max="15" width="13.75390625" style="66" customWidth="1"/>
    <col min="16" max="16384" width="8.875" style="66" customWidth="1"/>
  </cols>
  <sheetData>
    <row r="1" spans="1:13" ht="18.75">
      <c r="A1" s="332" t="s">
        <v>360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3" ht="15.75">
      <c r="A2" s="332" t="s">
        <v>361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7:12" ht="27.75" customHeight="1">
      <c r="G3" s="334" t="s">
        <v>488</v>
      </c>
      <c r="H3" s="334"/>
      <c r="I3" s="334"/>
      <c r="J3" s="334"/>
      <c r="K3" s="334"/>
      <c r="L3" s="334"/>
    </row>
    <row r="4" spans="1:15" ht="40.5" customHeight="1">
      <c r="A4" s="376" t="s">
        <v>6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185" t="s">
        <v>486</v>
      </c>
      <c r="N4" s="185" t="s">
        <v>487</v>
      </c>
      <c r="O4" s="185" t="s">
        <v>485</v>
      </c>
    </row>
    <row r="5" spans="1:15" ht="22.5" customHeight="1">
      <c r="A5" s="377" t="s">
        <v>379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8"/>
      <c r="M5" s="192">
        <f>SUM(U20)</f>
        <v>0</v>
      </c>
      <c r="N5" s="225"/>
      <c r="O5" s="225"/>
    </row>
    <row r="6" spans="1:15" ht="15.7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92"/>
      <c r="N6" s="225"/>
      <c r="O6" s="225"/>
    </row>
    <row r="7" spans="1:15" ht="15.75">
      <c r="A7" s="139"/>
      <c r="B7" s="22" t="s">
        <v>148</v>
      </c>
      <c r="C7" s="22" t="s">
        <v>316</v>
      </c>
      <c r="D7" s="140"/>
      <c r="E7" s="22" t="s">
        <v>380</v>
      </c>
      <c r="F7" s="22"/>
      <c r="G7" s="22"/>
      <c r="H7" s="22" t="s">
        <v>381</v>
      </c>
      <c r="I7" s="22" t="s">
        <v>382</v>
      </c>
      <c r="J7" s="137"/>
      <c r="K7" s="137"/>
      <c r="L7" s="137"/>
      <c r="M7" s="211"/>
      <c r="N7" s="225"/>
      <c r="O7" s="225"/>
    </row>
    <row r="8" spans="1:15" ht="15.75">
      <c r="A8" s="375" t="s">
        <v>383</v>
      </c>
      <c r="B8" s="375"/>
      <c r="C8" s="375"/>
      <c r="D8" s="375"/>
      <c r="E8" s="375"/>
      <c r="F8" s="375"/>
      <c r="G8" s="375"/>
      <c r="H8" s="375"/>
      <c r="I8" s="375"/>
      <c r="J8" s="137"/>
      <c r="K8" s="137"/>
      <c r="L8" s="137"/>
      <c r="M8" s="211"/>
      <c r="N8" s="225"/>
      <c r="O8" s="225"/>
    </row>
    <row r="9" spans="1:15" ht="15.75">
      <c r="A9" s="143" t="s">
        <v>384</v>
      </c>
      <c r="B9" s="22"/>
      <c r="C9" s="22"/>
      <c r="D9" s="142"/>
      <c r="E9" s="22"/>
      <c r="F9" s="22"/>
      <c r="G9" s="22"/>
      <c r="H9" s="22"/>
      <c r="I9" s="22"/>
      <c r="J9" s="137"/>
      <c r="K9" s="137"/>
      <c r="L9" s="137"/>
      <c r="M9" s="211"/>
      <c r="N9" s="225"/>
      <c r="O9" s="225"/>
    </row>
    <row r="10" spans="1:15" ht="15.75">
      <c r="A10" s="139">
        <v>1050</v>
      </c>
      <c r="B10" s="22" t="s">
        <v>148</v>
      </c>
      <c r="C10" s="22" t="s">
        <v>316</v>
      </c>
      <c r="D10" s="144">
        <v>12</v>
      </c>
      <c r="E10" s="145" t="s">
        <v>385</v>
      </c>
      <c r="F10" s="22"/>
      <c r="G10" s="22"/>
      <c r="H10" s="22"/>
      <c r="I10" s="22"/>
      <c r="J10" s="137"/>
      <c r="K10" s="137"/>
      <c r="L10" s="137"/>
      <c r="M10" s="211"/>
      <c r="N10" s="225"/>
      <c r="O10" s="225">
        <f>A10*D10</f>
        <v>12600</v>
      </c>
    </row>
    <row r="11" spans="1:15" ht="15.75">
      <c r="A11" s="139"/>
      <c r="B11" s="22"/>
      <c r="C11" s="22"/>
      <c r="D11" s="142"/>
      <c r="E11" s="22"/>
      <c r="F11" s="22"/>
      <c r="G11" s="22"/>
      <c r="H11" s="22"/>
      <c r="I11" s="22"/>
      <c r="J11" s="137"/>
      <c r="K11" s="137"/>
      <c r="L11" s="137"/>
      <c r="M11" s="211"/>
      <c r="N11" s="225"/>
      <c r="O11" s="225"/>
    </row>
    <row r="12" spans="1:15" ht="15.75">
      <c r="A12" s="146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226"/>
      <c r="N12" s="225"/>
      <c r="O12" s="225"/>
    </row>
    <row r="13" spans="1:15" ht="18" customHeight="1">
      <c r="A13" s="373" t="s">
        <v>495</v>
      </c>
      <c r="B13" s="373"/>
      <c r="C13" s="373"/>
      <c r="D13" s="373"/>
      <c r="E13" s="373"/>
      <c r="F13" s="373"/>
      <c r="G13" s="373"/>
      <c r="H13" s="373"/>
      <c r="I13" s="373"/>
      <c r="J13" s="373"/>
      <c r="K13" s="373"/>
      <c r="L13" s="374"/>
      <c r="M13" s="211"/>
      <c r="N13" s="225"/>
      <c r="O13" s="225"/>
    </row>
    <row r="14" spans="1:15" ht="15.75">
      <c r="A14" s="148">
        <v>1583.33</v>
      </c>
      <c r="B14" s="149" t="s">
        <v>494</v>
      </c>
      <c r="C14" s="149" t="s">
        <v>316</v>
      </c>
      <c r="D14" s="149">
        <v>12</v>
      </c>
      <c r="E14" s="149" t="s">
        <v>491</v>
      </c>
      <c r="F14" s="149"/>
      <c r="G14" s="149"/>
      <c r="H14" s="149"/>
      <c r="I14" s="149"/>
      <c r="J14" s="149"/>
      <c r="K14" s="149"/>
      <c r="L14" s="149"/>
      <c r="M14" s="211"/>
      <c r="N14" s="225"/>
      <c r="O14" s="225">
        <f>A14*D14</f>
        <v>18999.96</v>
      </c>
    </row>
    <row r="15" spans="1:15" ht="32.25" customHeight="1">
      <c r="A15" s="373" t="s">
        <v>386</v>
      </c>
      <c r="B15" s="373"/>
      <c r="C15" s="373"/>
      <c r="D15" s="373"/>
      <c r="E15" s="373"/>
      <c r="F15" s="373"/>
      <c r="G15" s="373"/>
      <c r="H15" s="373"/>
      <c r="I15" s="373"/>
      <c r="J15" s="373"/>
      <c r="K15" s="373"/>
      <c r="L15" s="374"/>
      <c r="M15" s="211"/>
      <c r="N15" s="225"/>
      <c r="O15" s="225"/>
    </row>
    <row r="16" spans="1:15" ht="15.75">
      <c r="A16" s="148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211"/>
      <c r="N16" s="225"/>
      <c r="O16" s="225"/>
    </row>
    <row r="17" spans="1:15" ht="30.75" customHeight="1">
      <c r="A17" s="373" t="s">
        <v>387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4"/>
      <c r="M17" s="211"/>
      <c r="N17" s="225"/>
      <c r="O17" s="225"/>
    </row>
    <row r="18" spans="1:15" ht="15.75">
      <c r="A18" s="148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211"/>
      <c r="N18" s="225"/>
      <c r="O18" s="225"/>
    </row>
    <row r="19" spans="1:15" ht="15.75" customHeight="1">
      <c r="A19" s="373" t="s">
        <v>388</v>
      </c>
      <c r="B19" s="373"/>
      <c r="C19" s="373"/>
      <c r="D19" s="373"/>
      <c r="E19" s="373"/>
      <c r="F19" s="373"/>
      <c r="G19" s="373"/>
      <c r="H19" s="373"/>
      <c r="I19" s="373"/>
      <c r="J19" s="373"/>
      <c r="K19" s="373"/>
      <c r="L19" s="374"/>
      <c r="M19" s="211"/>
      <c r="N19" s="225"/>
      <c r="O19" s="225"/>
    </row>
    <row r="20" spans="1:15" ht="15.75">
      <c r="A20" s="148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211"/>
      <c r="N20" s="225"/>
      <c r="O20" s="225"/>
    </row>
    <row r="21" spans="1:15" ht="15.75" customHeight="1">
      <c r="A21" s="373" t="s">
        <v>389</v>
      </c>
      <c r="B21" s="373"/>
      <c r="C21" s="373"/>
      <c r="D21" s="373"/>
      <c r="E21" s="373"/>
      <c r="F21" s="373"/>
      <c r="G21" s="373"/>
      <c r="H21" s="373"/>
      <c r="I21" s="373"/>
      <c r="J21" s="373"/>
      <c r="K21" s="373"/>
      <c r="L21" s="374"/>
      <c r="M21" s="211"/>
      <c r="N21" s="225"/>
      <c r="O21" s="225"/>
    </row>
    <row r="22" spans="1:15" ht="15.75">
      <c r="A22" s="148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211"/>
      <c r="N22" s="225"/>
      <c r="O22" s="225"/>
    </row>
    <row r="23" spans="1:15" ht="15.75" customHeight="1">
      <c r="A23" s="373" t="s">
        <v>390</v>
      </c>
      <c r="B23" s="373"/>
      <c r="C23" s="373"/>
      <c r="D23" s="373"/>
      <c r="E23" s="373"/>
      <c r="F23" s="373"/>
      <c r="G23" s="373"/>
      <c r="H23" s="373"/>
      <c r="I23" s="373"/>
      <c r="J23" s="373"/>
      <c r="K23" s="373"/>
      <c r="L23" s="374"/>
      <c r="M23" s="211"/>
      <c r="N23" s="225"/>
      <c r="O23" s="225"/>
    </row>
    <row r="24" spans="1:15" ht="15.75" customHeight="1">
      <c r="A24" s="150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226"/>
      <c r="N24" s="225"/>
      <c r="O24" s="225"/>
    </row>
    <row r="25" spans="1:15" ht="15.75" customHeight="1">
      <c r="A25" s="373" t="s">
        <v>391</v>
      </c>
      <c r="B25" s="373"/>
      <c r="C25" s="373"/>
      <c r="D25" s="373"/>
      <c r="E25" s="373"/>
      <c r="F25" s="373"/>
      <c r="G25" s="373"/>
      <c r="H25" s="373"/>
      <c r="I25" s="373"/>
      <c r="J25" s="373"/>
      <c r="K25" s="373"/>
      <c r="L25" s="374"/>
      <c r="M25" s="227"/>
      <c r="N25" s="225"/>
      <c r="O25" s="225"/>
    </row>
    <row r="26" spans="1:15" ht="15.75" customHeight="1">
      <c r="A26" s="150">
        <v>3200</v>
      </c>
      <c r="B26" s="127" t="s">
        <v>316</v>
      </c>
      <c r="C26" s="127"/>
      <c r="D26" s="127">
        <v>12</v>
      </c>
      <c r="E26" s="127" t="s">
        <v>491</v>
      </c>
      <c r="F26" s="127"/>
      <c r="G26" s="127"/>
      <c r="H26" s="127"/>
      <c r="I26" s="127"/>
      <c r="J26" s="127"/>
      <c r="K26" s="127"/>
      <c r="L26" s="127"/>
      <c r="M26" s="226"/>
      <c r="N26" s="225"/>
      <c r="O26" s="225">
        <f>A26*D26</f>
        <v>38400</v>
      </c>
    </row>
    <row r="27" spans="1:15" ht="15.75" customHeight="1">
      <c r="A27" s="373" t="s">
        <v>392</v>
      </c>
      <c r="B27" s="373"/>
      <c r="C27" s="373"/>
      <c r="D27" s="373"/>
      <c r="E27" s="373"/>
      <c r="F27" s="373"/>
      <c r="G27" s="373"/>
      <c r="H27" s="373"/>
      <c r="I27" s="373"/>
      <c r="J27" s="373"/>
      <c r="K27" s="373"/>
      <c r="L27" s="374"/>
      <c r="M27" s="226"/>
      <c r="N27" s="225"/>
      <c r="O27" s="225"/>
    </row>
    <row r="28" spans="1:15" ht="15.75" customHeight="1">
      <c r="A28" s="371" t="s">
        <v>32</v>
      </c>
      <c r="B28" s="371"/>
      <c r="C28" s="371"/>
      <c r="D28" s="371"/>
      <c r="E28" s="371"/>
      <c r="F28" s="371"/>
      <c r="G28" s="371"/>
      <c r="H28" s="371"/>
      <c r="I28" s="371"/>
      <c r="J28" s="371"/>
      <c r="K28" s="371"/>
      <c r="L28" s="372"/>
      <c r="M28" s="228"/>
      <c r="N28" s="225"/>
      <c r="O28" s="254">
        <f>SUM(O5:O27)</f>
        <v>69999.95999999999</v>
      </c>
    </row>
    <row r="29" ht="15.75">
      <c r="M29" s="68"/>
    </row>
    <row r="30" spans="2:13" ht="15.75">
      <c r="B30" s="66" t="s">
        <v>1</v>
      </c>
      <c r="M30" s="184"/>
    </row>
    <row r="33" ht="15.75">
      <c r="B33" s="66" t="s">
        <v>121</v>
      </c>
    </row>
    <row r="34" ht="39" customHeight="1"/>
    <row r="37" ht="27" customHeight="1"/>
  </sheetData>
  <sheetProtection selectLockedCells="1" selectUnlockedCells="1"/>
  <mergeCells count="15">
    <mergeCell ref="A8:I8"/>
    <mergeCell ref="A13:L13"/>
    <mergeCell ref="A15:L15"/>
    <mergeCell ref="A1:M1"/>
    <mergeCell ref="A2:M2"/>
    <mergeCell ref="A4:L4"/>
    <mergeCell ref="A5:L5"/>
    <mergeCell ref="G3:L3"/>
    <mergeCell ref="A28:L28"/>
    <mergeCell ref="A25:L25"/>
    <mergeCell ref="A27:L27"/>
    <mergeCell ref="A17:L17"/>
    <mergeCell ref="A19:L19"/>
    <mergeCell ref="A21:L21"/>
    <mergeCell ref="A23:L23"/>
  </mergeCells>
  <printOptions/>
  <pageMargins left="0.9840277777777777" right="0" top="0.7875" bottom="0" header="0.5118055555555555" footer="0.511805555555555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6">
      <selection activeCell="A1" sqref="A1"/>
    </sheetView>
  </sheetViews>
  <sheetFormatPr defaultColWidth="9.00390625" defaultRowHeight="12.75"/>
  <cols>
    <col min="1" max="1" width="4.875" style="2" customWidth="1"/>
    <col min="2" max="2" width="65.75390625" style="3" customWidth="1"/>
    <col min="3" max="3" width="16.375" style="2" customWidth="1"/>
    <col min="4" max="16384" width="9.125" style="3" customWidth="1"/>
  </cols>
  <sheetData>
    <row r="1" spans="1:3" ht="12.75" customHeight="1" hidden="1">
      <c r="A1" s="323" t="s">
        <v>393</v>
      </c>
      <c r="B1" s="323"/>
      <c r="C1" s="323"/>
    </row>
    <row r="2" spans="1:3" ht="12.75" customHeight="1" hidden="1">
      <c r="A2" s="323" t="s">
        <v>394</v>
      </c>
      <c r="B2" s="323"/>
      <c r="C2" s="323"/>
    </row>
    <row r="3" spans="1:3" ht="15.75" customHeight="1" hidden="1">
      <c r="A3" s="76"/>
      <c r="B3" s="76"/>
      <c r="C3" s="76"/>
    </row>
    <row r="4" spans="1:3" s="152" customFormat="1" ht="24.75" customHeight="1" hidden="1">
      <c r="A4" s="5" t="s">
        <v>34</v>
      </c>
      <c r="B4" s="5" t="s">
        <v>6</v>
      </c>
      <c r="C4" s="5" t="s">
        <v>10</v>
      </c>
    </row>
    <row r="5" spans="1:3" ht="19.5" customHeight="1" hidden="1">
      <c r="A5" s="5">
        <v>1</v>
      </c>
      <c r="B5" s="153" t="s">
        <v>384</v>
      </c>
      <c r="C5" s="154"/>
    </row>
    <row r="6" spans="1:3" ht="19.5" customHeight="1" hidden="1">
      <c r="A6" s="5">
        <v>2</v>
      </c>
      <c r="B6" s="155" t="s">
        <v>384</v>
      </c>
      <c r="C6" s="154"/>
    </row>
    <row r="7" spans="1:3" ht="19.5" customHeight="1" hidden="1">
      <c r="A7" s="5">
        <v>3</v>
      </c>
      <c r="B7" s="153" t="s">
        <v>384</v>
      </c>
      <c r="C7" s="154"/>
    </row>
    <row r="8" spans="1:3" ht="19.5" customHeight="1" hidden="1">
      <c r="A8" s="5">
        <v>4</v>
      </c>
      <c r="B8" s="155"/>
      <c r="C8" s="154"/>
    </row>
    <row r="9" spans="1:3" ht="24.75" customHeight="1" hidden="1">
      <c r="A9" s="7"/>
      <c r="B9" s="17" t="s">
        <v>395</v>
      </c>
      <c r="C9" s="131">
        <f>SUM(C5:C8)</f>
        <v>0</v>
      </c>
    </row>
    <row r="10" ht="15.75" hidden="1"/>
    <row r="11" ht="15.75" hidden="1"/>
    <row r="12" spans="1:3" ht="26.25" customHeight="1" hidden="1">
      <c r="A12" s="341" t="s">
        <v>396</v>
      </c>
      <c r="B12" s="341"/>
      <c r="C12" s="341"/>
    </row>
    <row r="13" spans="1:3" ht="15.75" hidden="1">
      <c r="A13" s="18"/>
      <c r="B13" s="18"/>
      <c r="C13" s="18"/>
    </row>
    <row r="14" spans="1:3" ht="51" customHeight="1" hidden="1">
      <c r="A14" s="341" t="s">
        <v>121</v>
      </c>
      <c r="B14" s="341"/>
      <c r="C14" s="341"/>
    </row>
    <row r="15" ht="33" customHeight="1" hidden="1"/>
  </sheetData>
  <sheetProtection selectLockedCells="1" selectUnlockedCells="1"/>
  <mergeCells count="4">
    <mergeCell ref="A1:C1"/>
    <mergeCell ref="A2:C2"/>
    <mergeCell ref="A12:C12"/>
    <mergeCell ref="A14:C14"/>
  </mergeCells>
  <printOptions/>
  <pageMargins left="0.9840277777777777" right="0.19652777777777777" top="0.7875" bottom="0.393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5"/>
  </sheetPr>
  <dimension ref="A1:M21"/>
  <sheetViews>
    <sheetView zoomScalePageLayoutView="0" workbookViewId="0" topLeftCell="A1">
      <selection activeCell="J16" sqref="J16:L16"/>
    </sheetView>
  </sheetViews>
  <sheetFormatPr defaultColWidth="8.875" defaultRowHeight="12.75"/>
  <cols>
    <col min="1" max="1" width="9.625" style="66" customWidth="1"/>
    <col min="2" max="2" width="4.75390625" style="66" customWidth="1"/>
    <col min="3" max="3" width="2.00390625" style="66" customWidth="1"/>
    <col min="4" max="4" width="7.25390625" style="66" customWidth="1"/>
    <col min="5" max="5" width="6.75390625" style="66" customWidth="1"/>
    <col min="6" max="6" width="2.00390625" style="66" customWidth="1"/>
    <col min="7" max="7" width="3.25390625" style="66" customWidth="1"/>
    <col min="8" max="8" width="2.875" style="66" customWidth="1"/>
    <col min="9" max="9" width="5.625" style="66" customWidth="1"/>
    <col min="10" max="12" width="8.875" style="66" customWidth="1"/>
    <col min="13" max="13" width="16.25390625" style="66" customWidth="1"/>
    <col min="14" max="16384" width="8.875" style="66" customWidth="1"/>
  </cols>
  <sheetData>
    <row r="1" spans="1:13" ht="18.75">
      <c r="A1" s="332" t="s">
        <v>397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3" ht="15.75">
      <c r="A2" s="332" t="s">
        <v>398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8:12" ht="27.75" customHeight="1">
      <c r="H3" s="334" t="s">
        <v>488</v>
      </c>
      <c r="I3" s="334"/>
      <c r="J3" s="334"/>
      <c r="K3" s="334"/>
      <c r="L3" s="334"/>
    </row>
    <row r="4" spans="1:13" ht="18" customHeight="1">
      <c r="A4" s="376" t="s">
        <v>6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134" t="s">
        <v>10</v>
      </c>
    </row>
    <row r="5" spans="1:13" ht="22.5" customHeight="1">
      <c r="A5" s="156" t="s">
        <v>399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5"/>
    </row>
    <row r="6" spans="1:13" ht="15.75">
      <c r="A6" s="139">
        <v>2142.38</v>
      </c>
      <c r="B6" s="22" t="s">
        <v>148</v>
      </c>
      <c r="C6" s="22" t="s">
        <v>316</v>
      </c>
      <c r="D6" s="157">
        <v>334.3</v>
      </c>
      <c r="E6" s="145" t="s">
        <v>400</v>
      </c>
      <c r="F6" s="22"/>
      <c r="G6" s="22"/>
      <c r="H6" s="22"/>
      <c r="I6" s="22"/>
      <c r="J6" s="137"/>
      <c r="K6" s="137"/>
      <c r="L6" s="137"/>
      <c r="M6" s="158">
        <f>A6*D6</f>
        <v>716197.6340000001</v>
      </c>
    </row>
    <row r="7" spans="1:13" ht="15.75">
      <c r="A7" s="139"/>
      <c r="B7" s="22"/>
      <c r="C7" s="22"/>
      <c r="D7" s="157"/>
      <c r="E7" s="145"/>
      <c r="F7" s="22"/>
      <c r="G7" s="22"/>
      <c r="H7" s="22"/>
      <c r="I7" s="22"/>
      <c r="J7" s="137"/>
      <c r="K7" s="137"/>
      <c r="L7" s="137"/>
      <c r="M7" s="159"/>
    </row>
    <row r="8" spans="1:13" ht="15.75">
      <c r="A8" s="380" t="s">
        <v>401</v>
      </c>
      <c r="B8" s="380"/>
      <c r="C8" s="380"/>
      <c r="D8" s="380"/>
      <c r="E8" s="145"/>
      <c r="F8" s="22"/>
      <c r="G8" s="22"/>
      <c r="H8" s="22"/>
      <c r="I8" s="22"/>
      <c r="J8" s="137"/>
      <c r="K8" s="137"/>
      <c r="L8" s="137"/>
      <c r="M8" s="159"/>
    </row>
    <row r="9" spans="1:13" ht="15.75">
      <c r="A9" s="139">
        <v>5.01</v>
      </c>
      <c r="B9" s="22" t="s">
        <v>148</v>
      </c>
      <c r="C9" s="22" t="s">
        <v>316</v>
      </c>
      <c r="D9" s="144">
        <v>18041</v>
      </c>
      <c r="E9" s="145" t="s">
        <v>402</v>
      </c>
      <c r="F9" s="379"/>
      <c r="G9" s="379"/>
      <c r="H9" s="379"/>
      <c r="I9" s="379"/>
      <c r="J9" s="379"/>
      <c r="K9" s="137"/>
      <c r="L9" s="137"/>
      <c r="M9" s="141">
        <f>A9*D9</f>
        <v>90385.40999999999</v>
      </c>
    </row>
    <row r="10" spans="1:13" ht="22.5" customHeight="1">
      <c r="A10" s="156" t="s">
        <v>403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8"/>
    </row>
    <row r="11" spans="1:13" ht="15.75">
      <c r="A11" s="160">
        <v>66.03</v>
      </c>
      <c r="B11" s="22" t="s">
        <v>148</v>
      </c>
      <c r="C11" s="22" t="s">
        <v>316</v>
      </c>
      <c r="D11" s="144">
        <v>260.89</v>
      </c>
      <c r="E11" s="145" t="s">
        <v>380</v>
      </c>
      <c r="F11" s="22"/>
      <c r="G11" s="22"/>
      <c r="H11" s="22"/>
      <c r="I11" s="22"/>
      <c r="J11" s="137"/>
      <c r="K11" s="137"/>
      <c r="L11" s="137"/>
      <c r="M11" s="141">
        <f>A11*D11</f>
        <v>17226.5667</v>
      </c>
    </row>
    <row r="12" spans="1:13" ht="15.75">
      <c r="A12" s="139"/>
      <c r="B12" s="22"/>
      <c r="C12" s="22"/>
      <c r="D12" s="142"/>
      <c r="E12" s="22"/>
      <c r="F12" s="22"/>
      <c r="G12" s="22"/>
      <c r="H12" s="22"/>
      <c r="I12" s="22"/>
      <c r="J12" s="137"/>
      <c r="K12" s="137"/>
      <c r="L12" s="137"/>
      <c r="M12" s="141"/>
    </row>
    <row r="13" spans="1:13" ht="15.75">
      <c r="A13" s="380" t="s">
        <v>404</v>
      </c>
      <c r="B13" s="380"/>
      <c r="C13" s="380"/>
      <c r="D13" s="380"/>
      <c r="E13" s="380"/>
      <c r="F13" s="380"/>
      <c r="G13" s="380"/>
      <c r="H13" s="380"/>
      <c r="I13" s="380"/>
      <c r="J13" s="137"/>
      <c r="K13" s="137"/>
      <c r="L13" s="137"/>
      <c r="M13" s="141"/>
    </row>
    <row r="14" spans="1:13" ht="15.75">
      <c r="A14" s="160">
        <v>192.44</v>
      </c>
      <c r="B14" s="22" t="s">
        <v>148</v>
      </c>
      <c r="C14" s="22" t="s">
        <v>316</v>
      </c>
      <c r="D14" s="144">
        <v>30</v>
      </c>
      <c r="E14" s="145" t="s">
        <v>380</v>
      </c>
      <c r="F14" s="22"/>
      <c r="G14" s="22"/>
      <c r="H14" s="22"/>
      <c r="I14" s="22"/>
      <c r="J14" s="137"/>
      <c r="K14" s="137"/>
      <c r="L14" s="137"/>
      <c r="M14" s="161">
        <f>A14*D14</f>
        <v>5773.2</v>
      </c>
    </row>
    <row r="15" spans="1:13" ht="15.75">
      <c r="A15" s="371" t="s">
        <v>32</v>
      </c>
      <c r="B15" s="371"/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151">
        <f>SUM(M5:M14)</f>
        <v>829582.8107</v>
      </c>
    </row>
    <row r="16" spans="10:13" ht="15.75">
      <c r="J16" s="381"/>
      <c r="K16" s="381"/>
      <c r="L16" s="381"/>
      <c r="M16" s="99"/>
    </row>
    <row r="18" ht="26.25" customHeight="1">
      <c r="B18" s="66" t="s">
        <v>1</v>
      </c>
    </row>
    <row r="21" ht="28.5" customHeight="1">
      <c r="B21" s="66" t="s">
        <v>121</v>
      </c>
    </row>
  </sheetData>
  <sheetProtection selectLockedCells="1" selectUnlockedCells="1"/>
  <mergeCells count="9">
    <mergeCell ref="A13:I13"/>
    <mergeCell ref="A15:L15"/>
    <mergeCell ref="J16:L16"/>
    <mergeCell ref="F9:J9"/>
    <mergeCell ref="A1:M1"/>
    <mergeCell ref="A2:M2"/>
    <mergeCell ref="A4:L4"/>
    <mergeCell ref="A8:D8"/>
    <mergeCell ref="H3:L3"/>
  </mergeCells>
  <printOptions/>
  <pageMargins left="0.9840277777777777" right="0.19652777777777777" top="0.7875" bottom="0.393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5.25390625" style="2" customWidth="1"/>
    <col min="2" max="2" width="44.375" style="3" customWidth="1"/>
    <col min="3" max="3" width="9.25390625" style="2" customWidth="1"/>
    <col min="4" max="5" width="12.00390625" style="2" customWidth="1"/>
    <col min="6" max="16384" width="9.125" style="3" customWidth="1"/>
  </cols>
  <sheetData>
    <row r="1" spans="1:5" ht="12.75" customHeight="1">
      <c r="A1" s="323" t="s">
        <v>406</v>
      </c>
      <c r="B1" s="323"/>
      <c r="C1" s="323"/>
      <c r="D1" s="323"/>
      <c r="E1" s="323"/>
    </row>
    <row r="2" spans="1:5" ht="21" customHeight="1">
      <c r="A2" s="323" t="s">
        <v>407</v>
      </c>
      <c r="B2" s="323"/>
      <c r="C2" s="323"/>
      <c r="D2" s="323"/>
      <c r="E2" s="323"/>
    </row>
    <row r="4" spans="1:5" s="6" customFormat="1" ht="31.5">
      <c r="A4" s="5" t="s">
        <v>5</v>
      </c>
      <c r="B4" s="5" t="s">
        <v>375</v>
      </c>
      <c r="C4" s="5" t="s">
        <v>408</v>
      </c>
      <c r="D4" s="5" t="s">
        <v>377</v>
      </c>
      <c r="E4" s="5" t="s">
        <v>10</v>
      </c>
    </row>
    <row r="5" spans="1:5" ht="15.75">
      <c r="A5" s="7">
        <v>1</v>
      </c>
      <c r="B5" s="115"/>
      <c r="C5" s="7"/>
      <c r="D5" s="9"/>
      <c r="E5" s="9">
        <f>D5*C5</f>
        <v>0</v>
      </c>
    </row>
    <row r="6" spans="1:5" ht="15.75">
      <c r="A6" s="7">
        <v>2</v>
      </c>
      <c r="B6" s="115"/>
      <c r="C6" s="7"/>
      <c r="D6" s="9"/>
      <c r="E6" s="9"/>
    </row>
    <row r="7" spans="1:5" ht="15.75">
      <c r="A7" s="7">
        <v>3</v>
      </c>
      <c r="B7" s="115"/>
      <c r="C7" s="7"/>
      <c r="D7" s="9"/>
      <c r="E7" s="9"/>
    </row>
    <row r="8" spans="1:5" s="23" customFormat="1" ht="15.75">
      <c r="A8" s="371" t="s">
        <v>32</v>
      </c>
      <c r="B8" s="371"/>
      <c r="C8" s="371"/>
      <c r="D8" s="371"/>
      <c r="E8" s="133">
        <v>0</v>
      </c>
    </row>
    <row r="11" spans="2:4" ht="24.75" customHeight="1">
      <c r="B11" s="3" t="s">
        <v>1</v>
      </c>
      <c r="C11" s="337"/>
      <c r="D11" s="337"/>
    </row>
    <row r="14" spans="2:4" ht="15.75">
      <c r="B14" s="3" t="s">
        <v>121</v>
      </c>
      <c r="C14" s="337"/>
      <c r="D14" s="337"/>
    </row>
  </sheetData>
  <sheetProtection selectLockedCells="1" selectUnlockedCells="1"/>
  <mergeCells count="5">
    <mergeCell ref="C14:D14"/>
    <mergeCell ref="A1:E1"/>
    <mergeCell ref="A2:E2"/>
    <mergeCell ref="A8:D8"/>
    <mergeCell ref="C11:D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F4" sqref="F4:H4"/>
    </sheetView>
  </sheetViews>
  <sheetFormatPr defaultColWidth="9.00390625" defaultRowHeight="12.75"/>
  <cols>
    <col min="1" max="1" width="5.00390625" style="23" customWidth="1"/>
    <col min="2" max="2" width="40.75390625" style="18" customWidth="1"/>
    <col min="3" max="3" width="10.00390625" style="18" customWidth="1"/>
    <col min="4" max="5" width="9.125" style="2" customWidth="1"/>
    <col min="6" max="6" width="14.125" style="23" customWidth="1"/>
    <col min="7" max="16384" width="9.125" style="23" customWidth="1"/>
  </cols>
  <sheetData>
    <row r="1" spans="1:6" ht="18.75">
      <c r="A1" s="332" t="s">
        <v>406</v>
      </c>
      <c r="B1" s="332"/>
      <c r="C1" s="332"/>
      <c r="D1" s="332"/>
      <c r="E1" s="332"/>
      <c r="F1" s="332"/>
    </row>
    <row r="2" spans="1:6" ht="15.75">
      <c r="A2" s="332" t="s">
        <v>409</v>
      </c>
      <c r="B2" s="332"/>
      <c r="C2" s="332"/>
      <c r="D2" s="332"/>
      <c r="E2" s="332"/>
      <c r="F2" s="332"/>
    </row>
    <row r="3" spans="1:6" ht="15.75">
      <c r="A3" s="382" t="s">
        <v>410</v>
      </c>
      <c r="B3" s="382"/>
      <c r="C3" s="382"/>
      <c r="D3" s="382"/>
      <c r="E3" s="382"/>
      <c r="F3" s="382"/>
    </row>
    <row r="4" spans="1:8" s="6" customFormat="1" ht="94.5">
      <c r="A4" s="5" t="s">
        <v>34</v>
      </c>
      <c r="B4" s="5" t="s">
        <v>6</v>
      </c>
      <c r="C4" s="5" t="s">
        <v>331</v>
      </c>
      <c r="D4" s="5" t="s">
        <v>332</v>
      </c>
      <c r="E4" s="5" t="s">
        <v>333</v>
      </c>
      <c r="F4" s="185" t="s">
        <v>485</v>
      </c>
      <c r="G4" s="185" t="s">
        <v>486</v>
      </c>
      <c r="H4" s="185" t="s">
        <v>487</v>
      </c>
    </row>
    <row r="5" spans="1:6" ht="15.75">
      <c r="A5" s="7">
        <v>1</v>
      </c>
      <c r="B5" s="43" t="s">
        <v>335</v>
      </c>
      <c r="C5" s="7">
        <v>12</v>
      </c>
      <c r="D5" s="7"/>
      <c r="E5" s="7">
        <v>12</v>
      </c>
      <c r="F5" s="35">
        <v>5000</v>
      </c>
    </row>
    <row r="6" spans="1:6" ht="15.75" hidden="1">
      <c r="A6" s="7">
        <v>2</v>
      </c>
      <c r="B6" s="43" t="s">
        <v>411</v>
      </c>
      <c r="C6" s="7">
        <v>5</v>
      </c>
      <c r="D6" s="7">
        <v>1</v>
      </c>
      <c r="E6" s="7">
        <v>5</v>
      </c>
      <c r="F6" s="35">
        <v>750</v>
      </c>
    </row>
    <row r="7" spans="1:6" s="2" customFormat="1" ht="12.75" customHeight="1">
      <c r="A7" s="335" t="s">
        <v>412</v>
      </c>
      <c r="B7" s="335"/>
      <c r="C7" s="335"/>
      <c r="D7" s="335"/>
      <c r="E7" s="335"/>
      <c r="F7" s="61">
        <f>F5</f>
        <v>5000</v>
      </c>
    </row>
    <row r="8" spans="1:6" ht="15.75" hidden="1">
      <c r="A8" s="7">
        <v>1</v>
      </c>
      <c r="B8" s="43" t="s">
        <v>335</v>
      </c>
      <c r="C8" s="7">
        <v>2</v>
      </c>
      <c r="D8" s="7">
        <v>32</v>
      </c>
      <c r="E8" s="7">
        <v>2</v>
      </c>
      <c r="F8" s="35">
        <v>400</v>
      </c>
    </row>
    <row r="9" spans="1:6" ht="15.75" hidden="1">
      <c r="A9" s="7">
        <v>2</v>
      </c>
      <c r="B9" s="43" t="s">
        <v>411</v>
      </c>
      <c r="C9" s="7">
        <v>4</v>
      </c>
      <c r="D9" s="7">
        <v>1</v>
      </c>
      <c r="E9" s="7">
        <v>4</v>
      </c>
      <c r="F9" s="35">
        <v>600</v>
      </c>
    </row>
    <row r="10" spans="1:6" ht="15.75" hidden="1">
      <c r="A10" s="7">
        <v>3</v>
      </c>
      <c r="B10" s="43" t="s">
        <v>413</v>
      </c>
      <c r="C10" s="7">
        <v>2</v>
      </c>
      <c r="D10" s="7">
        <v>40</v>
      </c>
      <c r="E10" s="7">
        <v>2</v>
      </c>
      <c r="F10" s="35">
        <v>1050</v>
      </c>
    </row>
    <row r="11" spans="1:6" s="2" customFormat="1" ht="12.75" customHeight="1" hidden="1">
      <c r="A11" s="335" t="s">
        <v>337</v>
      </c>
      <c r="B11" s="335"/>
      <c r="C11" s="335"/>
      <c r="D11" s="335"/>
      <c r="E11" s="335"/>
      <c r="F11" s="61">
        <v>400</v>
      </c>
    </row>
    <row r="12" spans="1:6" ht="15.75" hidden="1">
      <c r="A12" s="7">
        <v>1</v>
      </c>
      <c r="B12" s="43" t="s">
        <v>335</v>
      </c>
      <c r="C12" s="7">
        <v>1</v>
      </c>
      <c r="D12" s="7">
        <v>12</v>
      </c>
      <c r="E12" s="7">
        <v>1</v>
      </c>
      <c r="F12" s="35">
        <v>200</v>
      </c>
    </row>
    <row r="13" spans="1:6" ht="15.75" hidden="1">
      <c r="A13" s="7">
        <v>2</v>
      </c>
      <c r="B13" s="43" t="s">
        <v>411</v>
      </c>
      <c r="C13" s="7">
        <v>3</v>
      </c>
      <c r="D13" s="7">
        <v>1</v>
      </c>
      <c r="E13" s="7">
        <v>3</v>
      </c>
      <c r="F13" s="35">
        <v>450</v>
      </c>
    </row>
    <row r="14" spans="1:6" s="2" customFormat="1" ht="12.75" customHeight="1" hidden="1">
      <c r="A14" s="335" t="s">
        <v>338</v>
      </c>
      <c r="B14" s="335"/>
      <c r="C14" s="335"/>
      <c r="D14" s="335"/>
      <c r="E14" s="335"/>
      <c r="F14" s="61">
        <v>200</v>
      </c>
    </row>
    <row r="15" spans="1:6" ht="15.75" hidden="1">
      <c r="A15" s="7">
        <v>1</v>
      </c>
      <c r="B15" s="43" t="s">
        <v>335</v>
      </c>
      <c r="C15" s="7">
        <v>1</v>
      </c>
      <c r="D15" s="7">
        <v>12</v>
      </c>
      <c r="E15" s="7">
        <v>1</v>
      </c>
      <c r="F15" s="35">
        <v>200</v>
      </c>
    </row>
    <row r="16" spans="1:6" ht="15.75" hidden="1">
      <c r="A16" s="25">
        <v>2</v>
      </c>
      <c r="B16" s="16" t="s">
        <v>411</v>
      </c>
      <c r="C16" s="25">
        <v>3</v>
      </c>
      <c r="D16" s="7">
        <v>1</v>
      </c>
      <c r="E16" s="7">
        <v>3</v>
      </c>
      <c r="F16" s="35">
        <v>450</v>
      </c>
    </row>
    <row r="17" spans="1:6" s="2" customFormat="1" ht="12.75" customHeight="1" hidden="1">
      <c r="A17" s="335" t="s">
        <v>414</v>
      </c>
      <c r="B17" s="335"/>
      <c r="C17" s="335"/>
      <c r="D17" s="335"/>
      <c r="E17" s="335"/>
      <c r="F17" s="61">
        <v>200</v>
      </c>
    </row>
    <row r="18" spans="1:6" s="2" customFormat="1" ht="15.75" hidden="1">
      <c r="A18" s="50"/>
      <c r="B18" s="50"/>
      <c r="C18" s="162">
        <v>6</v>
      </c>
      <c r="D18" s="162">
        <v>80</v>
      </c>
      <c r="E18" s="162">
        <v>6</v>
      </c>
      <c r="F18" s="61">
        <v>200</v>
      </c>
    </row>
    <row r="19" spans="1:6" s="2" customFormat="1" ht="15.75">
      <c r="A19" s="115"/>
      <c r="B19" s="115"/>
      <c r="C19" s="7"/>
      <c r="D19" s="7"/>
      <c r="E19" s="7"/>
      <c r="F19" s="9"/>
    </row>
    <row r="20" spans="1:6" s="2" customFormat="1" ht="12.75" customHeight="1">
      <c r="A20" s="335" t="s">
        <v>415</v>
      </c>
      <c r="B20" s="335"/>
      <c r="C20" s="335"/>
      <c r="D20" s="335"/>
      <c r="E20" s="335"/>
      <c r="F20" s="61">
        <f>SUM(F19)</f>
        <v>0</v>
      </c>
    </row>
    <row r="21" spans="1:6" s="2" customFormat="1" ht="15.75">
      <c r="A21" s="50"/>
      <c r="B21" s="50"/>
      <c r="C21" s="162"/>
      <c r="D21" s="162"/>
      <c r="E21" s="162"/>
      <c r="F21" s="61"/>
    </row>
    <row r="22" spans="1:6" s="2" customFormat="1" ht="15.75">
      <c r="A22" s="50"/>
      <c r="B22" s="50"/>
      <c r="C22" s="162"/>
      <c r="D22" s="162"/>
      <c r="E22" s="162"/>
      <c r="F22" s="61"/>
    </row>
    <row r="23" spans="1:6" ht="12.75" customHeight="1">
      <c r="A23" s="25"/>
      <c r="B23" s="326" t="s">
        <v>395</v>
      </c>
      <c r="C23" s="326"/>
      <c r="D23" s="326"/>
      <c r="E23" s="326"/>
      <c r="F23" s="14">
        <v>5000</v>
      </c>
    </row>
    <row r="24" ht="15.75">
      <c r="F24" s="24"/>
    </row>
    <row r="25" spans="2:6" ht="40.5" customHeight="1">
      <c r="B25" s="18" t="s">
        <v>1</v>
      </c>
      <c r="D25" s="323"/>
      <c r="E25" s="323"/>
      <c r="F25" s="24"/>
    </row>
    <row r="26" ht="19.5" customHeight="1">
      <c r="F26" s="24"/>
    </row>
    <row r="28" ht="15.75">
      <c r="B28" s="18" t="s">
        <v>121</v>
      </c>
    </row>
  </sheetData>
  <sheetProtection selectLockedCells="1" selectUnlockedCells="1"/>
  <mergeCells count="10">
    <mergeCell ref="A17:E17"/>
    <mergeCell ref="A20:E20"/>
    <mergeCell ref="B23:E23"/>
    <mergeCell ref="D25:E25"/>
    <mergeCell ref="A11:E11"/>
    <mergeCell ref="A14:E14"/>
    <mergeCell ref="A1:F1"/>
    <mergeCell ref="A2:F2"/>
    <mergeCell ref="A3:F3"/>
    <mergeCell ref="A7:E7"/>
  </mergeCells>
  <printOptions/>
  <pageMargins left="0.9840277777777777" right="0" top="0.7875" bottom="0.393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C4" sqref="C4:E4"/>
    </sheetView>
  </sheetViews>
  <sheetFormatPr defaultColWidth="8.875" defaultRowHeight="12.75"/>
  <cols>
    <col min="1" max="1" width="5.375" style="66" customWidth="1"/>
    <col min="2" max="2" width="65.875" style="66" customWidth="1"/>
    <col min="3" max="3" width="18.125" style="23" customWidth="1"/>
    <col min="4" max="4" width="12.75390625" style="66" customWidth="1"/>
    <col min="5" max="5" width="14.375" style="66" customWidth="1"/>
    <col min="6" max="16384" width="8.875" style="66" customWidth="1"/>
  </cols>
  <sheetData>
    <row r="1" spans="1:3" ht="18.75">
      <c r="A1" s="332" t="s">
        <v>406</v>
      </c>
      <c r="B1" s="332"/>
      <c r="C1" s="332"/>
    </row>
    <row r="2" spans="1:3" s="3" customFormat="1" ht="23.25" customHeight="1">
      <c r="A2" s="323" t="s">
        <v>407</v>
      </c>
      <c r="B2" s="323"/>
      <c r="C2" s="323"/>
    </row>
    <row r="3" s="6" customFormat="1" ht="14.25" customHeight="1">
      <c r="B3" s="6" t="s">
        <v>307</v>
      </c>
    </row>
    <row r="4" spans="1:5" s="6" customFormat="1" ht="44.25" customHeight="1">
      <c r="A4" s="342" t="s">
        <v>6</v>
      </c>
      <c r="B4" s="342"/>
      <c r="C4" s="185" t="s">
        <v>486</v>
      </c>
      <c r="D4" s="185" t="s">
        <v>487</v>
      </c>
      <c r="E4" s="185" t="s">
        <v>485</v>
      </c>
    </row>
    <row r="5" spans="1:5" s="6" customFormat="1" ht="35.25" customHeight="1">
      <c r="A5" s="71">
        <v>1</v>
      </c>
      <c r="B5" s="72" t="s">
        <v>416</v>
      </c>
      <c r="C5" s="197">
        <v>0</v>
      </c>
      <c r="D5" s="187"/>
      <c r="E5" s="187"/>
    </row>
    <row r="6" spans="1:5" s="6" customFormat="1" ht="31.5" customHeight="1">
      <c r="A6" s="5">
        <v>2</v>
      </c>
      <c r="B6" s="73" t="s">
        <v>417</v>
      </c>
      <c r="C6" s="197">
        <v>5000</v>
      </c>
      <c r="D6" s="187"/>
      <c r="E6" s="187"/>
    </row>
    <row r="7" spans="1:5" s="3" customFormat="1" ht="21" customHeight="1">
      <c r="A7" s="343" t="s">
        <v>418</v>
      </c>
      <c r="B7" s="343"/>
      <c r="C7" s="229">
        <v>5000</v>
      </c>
      <c r="D7" s="189"/>
      <c r="E7" s="189"/>
    </row>
    <row r="8" s="3" customFormat="1" ht="15.75">
      <c r="C8" s="15"/>
    </row>
    <row r="9" spans="2:3" s="3" customFormat="1" ht="15.75">
      <c r="B9" s="74"/>
      <c r="C9" s="15"/>
    </row>
    <row r="10" spans="1:3" s="3" customFormat="1" ht="21" customHeight="1">
      <c r="A10" s="341" t="s">
        <v>170</v>
      </c>
      <c r="B10" s="341"/>
      <c r="C10" s="2"/>
    </row>
    <row r="11" spans="2:3" s="3" customFormat="1" ht="15.75">
      <c r="B11" s="74"/>
      <c r="C11" s="15"/>
    </row>
    <row r="12" spans="2:3" s="3" customFormat="1" ht="15.75">
      <c r="B12" s="74"/>
      <c r="C12" s="15"/>
    </row>
    <row r="13" spans="1:3" s="3" customFormat="1" ht="27" customHeight="1">
      <c r="A13" s="341" t="s">
        <v>121</v>
      </c>
      <c r="B13" s="341"/>
      <c r="C13" s="2"/>
    </row>
    <row r="14" s="3" customFormat="1" ht="15.75">
      <c r="C14" s="15"/>
    </row>
    <row r="15" s="3" customFormat="1" ht="15.75">
      <c r="C15" s="15"/>
    </row>
    <row r="16" ht="15.75">
      <c r="C16" s="24"/>
    </row>
    <row r="17" ht="15.75">
      <c r="C17" s="24"/>
    </row>
    <row r="18" ht="15.75">
      <c r="C18" s="24"/>
    </row>
    <row r="19" ht="15.75">
      <c r="C19" s="24"/>
    </row>
    <row r="20" ht="15.75">
      <c r="C20" s="24"/>
    </row>
    <row r="21" ht="15.75">
      <c r="C21" s="24"/>
    </row>
    <row r="22" ht="15.75">
      <c r="C22" s="24"/>
    </row>
    <row r="23" ht="15.75">
      <c r="C23" s="24"/>
    </row>
  </sheetData>
  <sheetProtection selectLockedCells="1" selectUnlockedCells="1"/>
  <mergeCells count="6">
    <mergeCell ref="A10:B10"/>
    <mergeCell ref="A13:B13"/>
    <mergeCell ref="A1:C1"/>
    <mergeCell ref="A2:C2"/>
    <mergeCell ref="A4:B4"/>
    <mergeCell ref="A7:B7"/>
  </mergeCells>
  <printOptions/>
  <pageMargins left="0.9840277777777777" right="0.19652777777777777" top="0.7875" bottom="0.19652777777777777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U8" sqref="U8"/>
    </sheetView>
  </sheetViews>
  <sheetFormatPr defaultColWidth="8.875" defaultRowHeight="12.75"/>
  <cols>
    <col min="1" max="1" width="3.25390625" style="23" customWidth="1"/>
    <col min="2" max="2" width="8.25390625" style="66" customWidth="1"/>
    <col min="3" max="3" width="4.75390625" style="66" customWidth="1"/>
    <col min="4" max="4" width="2.125" style="66" customWidth="1"/>
    <col min="5" max="5" width="8.375" style="66" customWidth="1"/>
    <col min="6" max="6" width="5.75390625" style="66" customWidth="1"/>
    <col min="7" max="7" width="2.00390625" style="66" customWidth="1"/>
    <col min="8" max="8" width="4.25390625" style="66" customWidth="1"/>
    <col min="9" max="9" width="2.75390625" style="66" customWidth="1"/>
    <col min="10" max="10" width="5.375" style="66" customWidth="1"/>
    <col min="11" max="11" width="2.625" style="66" customWidth="1"/>
    <col min="12" max="12" width="5.00390625" style="66" customWidth="1"/>
    <col min="13" max="13" width="5.75390625" style="66" customWidth="1"/>
    <col min="14" max="14" width="2.125" style="66" customWidth="1"/>
    <col min="15" max="15" width="4.375" style="66" customWidth="1"/>
    <col min="16" max="17" width="5.00390625" style="66" customWidth="1"/>
    <col min="18" max="18" width="13.125" style="66" customWidth="1"/>
    <col min="19" max="19" width="13.25390625" style="66" customWidth="1"/>
    <col min="20" max="20" width="15.75390625" style="66" customWidth="1"/>
    <col min="21" max="16384" width="8.875" style="66" customWidth="1"/>
  </cols>
  <sheetData>
    <row r="1" spans="1:19" ht="18.75">
      <c r="A1" s="332" t="s">
        <v>492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183"/>
    </row>
    <row r="2" spans="1:19" ht="15.75">
      <c r="A2" s="332" t="s">
        <v>419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183"/>
    </row>
    <row r="3" spans="1:19" ht="15.75">
      <c r="A3" s="398" t="s">
        <v>314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183"/>
    </row>
    <row r="4" spans="1:19" ht="9" customHeight="1">
      <c r="A4" s="236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183"/>
    </row>
    <row r="5" spans="1:20" ht="53.25" customHeight="1">
      <c r="A5" s="238"/>
      <c r="B5" s="376" t="s">
        <v>6</v>
      </c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99"/>
      <c r="R5" s="185" t="s">
        <v>485</v>
      </c>
      <c r="S5" s="185" t="s">
        <v>486</v>
      </c>
      <c r="T5" s="185" t="s">
        <v>487</v>
      </c>
    </row>
    <row r="6" spans="1:20" ht="40.5" customHeight="1">
      <c r="A6" s="238">
        <v>1</v>
      </c>
      <c r="B6" s="354" t="s">
        <v>490</v>
      </c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97"/>
      <c r="R6" s="239">
        <v>9400</v>
      </c>
      <c r="S6" s="230"/>
      <c r="T6" s="225"/>
    </row>
    <row r="7" spans="1:20" ht="24" customHeight="1">
      <c r="A7" s="240">
        <v>2</v>
      </c>
      <c r="B7" s="384" t="s">
        <v>420</v>
      </c>
      <c r="C7" s="384"/>
      <c r="D7" s="384"/>
      <c r="E7" s="384"/>
      <c r="F7" s="384"/>
      <c r="G7" s="384"/>
      <c r="H7" s="384"/>
      <c r="I7" s="384"/>
      <c r="J7" s="384"/>
      <c r="K7" s="241"/>
      <c r="L7" s="241"/>
      <c r="M7" s="241"/>
      <c r="N7" s="241"/>
      <c r="O7" s="241"/>
      <c r="P7" s="241"/>
      <c r="Q7" s="241"/>
      <c r="R7" s="239"/>
      <c r="S7" s="230"/>
      <c r="T7" s="225"/>
    </row>
    <row r="8" spans="1:20" ht="15.75" customHeight="1">
      <c r="A8" s="242"/>
      <c r="B8" s="243">
        <v>3800</v>
      </c>
      <c r="C8" s="244" t="s">
        <v>148</v>
      </c>
      <c r="D8" s="244" t="s">
        <v>316</v>
      </c>
      <c r="E8" s="245">
        <v>12</v>
      </c>
      <c r="F8" s="244" t="s">
        <v>491</v>
      </c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39">
        <f>B8*E8</f>
        <v>45600</v>
      </c>
      <c r="S8" s="230"/>
      <c r="T8" s="225"/>
    </row>
    <row r="9" spans="1:20" ht="24" customHeight="1">
      <c r="A9" s="240">
        <v>3</v>
      </c>
      <c r="B9" s="385" t="s">
        <v>421</v>
      </c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4"/>
      <c r="R9" s="239"/>
      <c r="S9" s="230"/>
      <c r="T9" s="225"/>
    </row>
    <row r="10" spans="1:20" ht="15.75" customHeight="1">
      <c r="A10" s="240"/>
      <c r="B10" s="246"/>
      <c r="C10" s="247" t="s">
        <v>422</v>
      </c>
      <c r="D10" s="247" t="s">
        <v>316</v>
      </c>
      <c r="E10" s="248"/>
      <c r="F10" s="248" t="s">
        <v>493</v>
      </c>
      <c r="G10" s="247" t="s">
        <v>316</v>
      </c>
      <c r="H10" s="249">
        <v>18</v>
      </c>
      <c r="I10" s="247" t="s">
        <v>368</v>
      </c>
      <c r="J10" s="247" t="s">
        <v>382</v>
      </c>
      <c r="K10" s="249" t="s">
        <v>316</v>
      </c>
      <c r="L10" s="249">
        <v>249</v>
      </c>
      <c r="M10" s="386" t="s">
        <v>423</v>
      </c>
      <c r="N10" s="386"/>
      <c r="O10" s="386"/>
      <c r="P10" s="386"/>
      <c r="Q10" s="387"/>
      <c r="R10" s="239">
        <f>ROUND(B10*E10*1.18*L10,2)</f>
        <v>0</v>
      </c>
      <c r="S10" s="230"/>
      <c r="T10" s="225"/>
    </row>
    <row r="11" spans="1:20" ht="12.75" customHeight="1">
      <c r="A11" s="240"/>
      <c r="B11" s="388" t="s">
        <v>424</v>
      </c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9"/>
      <c r="R11" s="239"/>
      <c r="S11" s="230"/>
      <c r="T11" s="225"/>
    </row>
    <row r="12" spans="1:20" ht="15.75" customHeight="1">
      <c r="A12" s="240"/>
      <c r="B12" s="246"/>
      <c r="C12" s="247" t="s">
        <v>422</v>
      </c>
      <c r="D12" s="247" t="s">
        <v>316</v>
      </c>
      <c r="E12" s="248"/>
      <c r="F12" s="248" t="s">
        <v>493</v>
      </c>
      <c r="G12" s="247" t="s">
        <v>316</v>
      </c>
      <c r="H12" s="249">
        <v>18</v>
      </c>
      <c r="I12" s="247" t="s">
        <v>368</v>
      </c>
      <c r="J12" s="247" t="s">
        <v>382</v>
      </c>
      <c r="K12" s="249" t="s">
        <v>316</v>
      </c>
      <c r="L12" s="249">
        <v>1</v>
      </c>
      <c r="M12" s="247" t="s">
        <v>425</v>
      </c>
      <c r="N12" s="247" t="s">
        <v>316</v>
      </c>
      <c r="O12" s="249">
        <v>249</v>
      </c>
      <c r="P12" s="390" t="s">
        <v>426</v>
      </c>
      <c r="Q12" s="391"/>
      <c r="R12" s="239">
        <f>ROUND(B12*E12*1.18*L12*O12,2)</f>
        <v>0</v>
      </c>
      <c r="S12" s="230"/>
      <c r="T12" s="225"/>
    </row>
    <row r="13" spans="1:20" ht="15.75" customHeight="1">
      <c r="A13" s="242"/>
      <c r="B13" s="395" t="s">
        <v>427</v>
      </c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6"/>
      <c r="R13" s="239"/>
      <c r="S13" s="230"/>
      <c r="T13" s="225"/>
    </row>
    <row r="14" spans="1:20" ht="24" customHeight="1">
      <c r="A14" s="240">
        <v>6</v>
      </c>
      <c r="B14" s="392" t="s">
        <v>428</v>
      </c>
      <c r="C14" s="392"/>
      <c r="D14" s="392"/>
      <c r="E14" s="392"/>
      <c r="F14" s="392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39"/>
      <c r="S14" s="230"/>
      <c r="T14" s="225"/>
    </row>
    <row r="15" spans="1:20" ht="15.75" customHeight="1">
      <c r="A15" s="240">
        <v>4</v>
      </c>
      <c r="B15" s="246"/>
      <c r="C15" s="250" t="s">
        <v>148</v>
      </c>
      <c r="D15" s="250" t="s">
        <v>316</v>
      </c>
      <c r="E15" s="251"/>
      <c r="F15" s="391" t="s">
        <v>429</v>
      </c>
      <c r="G15" s="391"/>
      <c r="H15" s="391"/>
      <c r="I15" s="250"/>
      <c r="J15" s="250"/>
      <c r="K15" s="250"/>
      <c r="L15" s="250"/>
      <c r="M15" s="250"/>
      <c r="N15" s="250"/>
      <c r="O15" s="250"/>
      <c r="P15" s="250"/>
      <c r="Q15" s="250"/>
      <c r="R15" s="239">
        <f>B15*E15</f>
        <v>0</v>
      </c>
      <c r="S15" s="230"/>
      <c r="T15" s="225"/>
    </row>
    <row r="16" spans="1:20" ht="25.5" customHeight="1">
      <c r="A16" s="252">
        <v>5</v>
      </c>
      <c r="B16" s="393" t="s">
        <v>32</v>
      </c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4"/>
      <c r="R16" s="253">
        <f>SUM(R6:R15)</f>
        <v>55000</v>
      </c>
      <c r="S16" s="230"/>
      <c r="T16" s="225"/>
    </row>
    <row r="17" spans="1:19" ht="18.75" customHeight="1">
      <c r="A17" s="236"/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237"/>
      <c r="Q17" s="237"/>
      <c r="R17" s="237"/>
      <c r="S17" s="183"/>
    </row>
    <row r="18" spans="1:19" ht="15.75">
      <c r="A18" s="236"/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183"/>
    </row>
    <row r="19" spans="1:19" ht="36.75" customHeight="1">
      <c r="A19" s="236"/>
      <c r="B19" s="237" t="s">
        <v>1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183"/>
    </row>
    <row r="20" spans="1:19" ht="15.75">
      <c r="A20" s="236"/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183"/>
    </row>
    <row r="21" spans="1:19" ht="15.75">
      <c r="A21" s="236"/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183"/>
    </row>
    <row r="22" spans="1:19" ht="24.75" customHeight="1">
      <c r="A22" s="236"/>
      <c r="B22" s="237" t="s">
        <v>121</v>
      </c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183"/>
    </row>
  </sheetData>
  <sheetProtection selectLockedCells="1" selectUnlockedCells="1"/>
  <mergeCells count="15">
    <mergeCell ref="B6:Q6"/>
    <mergeCell ref="A1:R1"/>
    <mergeCell ref="A2:R2"/>
    <mergeCell ref="A3:R3"/>
    <mergeCell ref="B5:Q5"/>
    <mergeCell ref="B17:O17"/>
    <mergeCell ref="B7:J7"/>
    <mergeCell ref="B9:Q9"/>
    <mergeCell ref="M10:Q10"/>
    <mergeCell ref="B11:Q11"/>
    <mergeCell ref="P12:Q12"/>
    <mergeCell ref="B14:F14"/>
    <mergeCell ref="F15:H15"/>
    <mergeCell ref="B16:Q16"/>
    <mergeCell ref="B13:Q13"/>
  </mergeCells>
  <printOptions/>
  <pageMargins left="0.9840277777777777" right="0" top="0.7875" bottom="0.39375" header="0.5118055555555555" footer="0.5118055555555555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S39" sqref="S39"/>
    </sheetView>
  </sheetViews>
  <sheetFormatPr defaultColWidth="9.00390625" defaultRowHeight="12.75"/>
  <cols>
    <col min="1" max="1" width="7.125" style="37" customWidth="1"/>
    <col min="2" max="2" width="7.75390625" style="37" customWidth="1"/>
    <col min="3" max="3" width="8.75390625" style="37" customWidth="1"/>
    <col min="4" max="4" width="8.625" style="37" customWidth="1"/>
    <col min="5" max="7" width="0" style="37" hidden="1" customWidth="1"/>
    <col min="8" max="8" width="10.125" style="37" customWidth="1"/>
    <col min="9" max="10" width="0" style="37" hidden="1" customWidth="1"/>
    <col min="11" max="11" width="10.25390625" style="37" customWidth="1"/>
    <col min="12" max="12" width="0.12890625" style="37" customWidth="1"/>
    <col min="13" max="13" width="8.25390625" style="37" customWidth="1"/>
    <col min="14" max="14" width="7.75390625" style="37" customWidth="1"/>
    <col min="15" max="15" width="10.875" style="37" customWidth="1"/>
    <col min="16" max="16" width="9.75390625" style="37" customWidth="1"/>
    <col min="17" max="17" width="11.25390625" style="37" customWidth="1"/>
    <col min="18" max="18" width="9.125" style="37" customWidth="1"/>
    <col min="19" max="16384" width="9.125" style="1" customWidth="1"/>
  </cols>
  <sheetData>
    <row r="1" spans="1:18" s="66" customFormat="1" ht="15.75">
      <c r="A1" s="400" t="s">
        <v>430</v>
      </c>
      <c r="B1" s="400"/>
      <c r="C1" s="400"/>
      <c r="D1" s="400"/>
      <c r="E1" s="400"/>
      <c r="F1" s="400"/>
      <c r="G1" s="400"/>
      <c r="H1" s="400"/>
      <c r="I1" s="23"/>
      <c r="J1" s="23"/>
      <c r="K1" s="23" t="s">
        <v>307</v>
      </c>
      <c r="L1" s="23"/>
      <c r="M1" s="23"/>
      <c r="N1" s="23"/>
      <c r="O1" s="23"/>
      <c r="P1" s="23"/>
      <c r="Q1" s="23"/>
      <c r="R1" s="23"/>
    </row>
    <row r="3" spans="1:18" s="169" customFormat="1" ht="57.75" customHeight="1">
      <c r="A3" s="164" t="s">
        <v>431</v>
      </c>
      <c r="B3" s="165" t="s">
        <v>432</v>
      </c>
      <c r="C3" s="166" t="s">
        <v>433</v>
      </c>
      <c r="D3" s="164" t="s">
        <v>434</v>
      </c>
      <c r="E3" s="165" t="s">
        <v>435</v>
      </c>
      <c r="F3" s="165" t="s">
        <v>436</v>
      </c>
      <c r="G3" s="165" t="s">
        <v>437</v>
      </c>
      <c r="H3" s="165" t="s">
        <v>438</v>
      </c>
      <c r="I3" s="165" t="s">
        <v>439</v>
      </c>
      <c r="J3" s="165" t="s">
        <v>440</v>
      </c>
      <c r="K3" s="165" t="s">
        <v>441</v>
      </c>
      <c r="L3" s="165" t="s">
        <v>442</v>
      </c>
      <c r="M3" s="166" t="s">
        <v>433</v>
      </c>
      <c r="N3" s="164" t="s">
        <v>443</v>
      </c>
      <c r="O3" s="165" t="s">
        <v>444</v>
      </c>
      <c r="P3" s="166" t="s">
        <v>433</v>
      </c>
      <c r="Q3" s="167" t="s">
        <v>445</v>
      </c>
      <c r="R3" s="168"/>
    </row>
    <row r="4" spans="1:18" s="66" customFormat="1" ht="24" customHeight="1">
      <c r="A4" s="170"/>
      <c r="B4" s="171"/>
      <c r="C4" s="172"/>
      <c r="D4" s="170">
        <v>1</v>
      </c>
      <c r="E4" s="171"/>
      <c r="F4" s="171"/>
      <c r="G4" s="171"/>
      <c r="H4" s="171"/>
      <c r="I4" s="173"/>
      <c r="J4" s="173"/>
      <c r="K4" s="174"/>
      <c r="L4" s="171"/>
      <c r="M4" s="172">
        <f>H4*12</f>
        <v>0</v>
      </c>
      <c r="N4" s="170">
        <v>130</v>
      </c>
      <c r="O4" s="171">
        <v>5.77</v>
      </c>
      <c r="P4" s="172"/>
      <c r="Q4" s="175">
        <f>P4+M4+I4+C4</f>
        <v>0</v>
      </c>
      <c r="R4" s="23"/>
    </row>
    <row r="8" spans="1:18" s="66" customFormat="1" ht="15.75">
      <c r="A8" s="23"/>
      <c r="B8" s="23" t="s">
        <v>1</v>
      </c>
      <c r="C8" s="23"/>
      <c r="D8" s="23"/>
      <c r="E8" s="23"/>
      <c r="F8" s="23"/>
      <c r="G8" s="23"/>
      <c r="H8" s="23"/>
      <c r="J8" s="23"/>
      <c r="K8" s="23"/>
      <c r="N8" s="23"/>
      <c r="O8" s="23"/>
      <c r="P8" s="23"/>
      <c r="Q8" s="23"/>
      <c r="R8" s="23"/>
    </row>
    <row r="9" spans="1:18" s="66" customFormat="1" ht="15.7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66" customFormat="1" ht="15.7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s="66" customFormat="1" ht="15.75">
      <c r="A11" s="23"/>
      <c r="B11" s="23" t="s">
        <v>121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</sheetData>
  <sheetProtection selectLockedCells="1" selectUnlockedCells="1"/>
  <mergeCells count="1">
    <mergeCell ref="A1:H1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C10" sqref="C10:E10"/>
    </sheetView>
  </sheetViews>
  <sheetFormatPr defaultColWidth="8.875" defaultRowHeight="12.75"/>
  <cols>
    <col min="1" max="1" width="15.25390625" style="66" customWidth="1"/>
    <col min="2" max="2" width="51.125" style="66" customWidth="1"/>
    <col min="3" max="3" width="18.125" style="23" customWidth="1"/>
    <col min="4" max="4" width="14.25390625" style="66" customWidth="1"/>
    <col min="5" max="5" width="13.75390625" style="66" customWidth="1"/>
    <col min="6" max="16384" width="8.875" style="66" customWidth="1"/>
  </cols>
  <sheetData>
    <row r="1" spans="1:3" ht="18.75">
      <c r="A1" s="332" t="s">
        <v>446</v>
      </c>
      <c r="B1" s="332"/>
      <c r="C1" s="332"/>
    </row>
    <row r="2" spans="1:3" s="3" customFormat="1" ht="23.25" customHeight="1">
      <c r="A2" s="323" t="s">
        <v>447</v>
      </c>
      <c r="B2" s="323"/>
      <c r="C2" s="323"/>
    </row>
    <row r="3" s="6" customFormat="1" ht="14.25" customHeight="1">
      <c r="B3" s="6" t="s">
        <v>488</v>
      </c>
    </row>
    <row r="4" spans="1:5" s="6" customFormat="1" ht="44.25" customHeight="1">
      <c r="A4" s="342" t="s">
        <v>6</v>
      </c>
      <c r="B4" s="401"/>
      <c r="C4" s="185" t="s">
        <v>486</v>
      </c>
      <c r="D4" s="185" t="s">
        <v>487</v>
      </c>
      <c r="E4" s="185" t="s">
        <v>485</v>
      </c>
    </row>
    <row r="5" spans="1:5" s="6" customFormat="1" ht="22.5" customHeight="1">
      <c r="A5" s="104" t="s">
        <v>448</v>
      </c>
      <c r="B5" s="181" t="s">
        <v>449</v>
      </c>
      <c r="C5" s="231">
        <f>'221'!R16</f>
        <v>55000</v>
      </c>
      <c r="D5" s="187"/>
      <c r="E5" s="187"/>
    </row>
    <row r="6" spans="1:5" s="6" customFormat="1" ht="22.5" customHeight="1">
      <c r="A6" s="176" t="s">
        <v>450</v>
      </c>
      <c r="B6" s="182" t="s">
        <v>451</v>
      </c>
      <c r="C6" s="185"/>
      <c r="D6" s="187"/>
      <c r="E6" s="187"/>
    </row>
    <row r="7" spans="1:5" s="6" customFormat="1" ht="22.5" customHeight="1">
      <c r="A7" s="176" t="s">
        <v>452</v>
      </c>
      <c r="B7" s="182" t="s">
        <v>453</v>
      </c>
      <c r="C7" s="185"/>
      <c r="D7" s="187"/>
      <c r="E7" s="255">
        <f>'223'!M15</f>
        <v>829582.8107</v>
      </c>
    </row>
    <row r="8" spans="1:5" s="6" customFormat="1" ht="22.5" customHeight="1">
      <c r="A8" s="176" t="s">
        <v>454</v>
      </c>
      <c r="B8" s="182" t="s">
        <v>455</v>
      </c>
      <c r="C8" s="185">
        <v>0</v>
      </c>
      <c r="D8" s="187"/>
      <c r="E8" s="187"/>
    </row>
    <row r="9" spans="1:5" s="3" customFormat="1" ht="22.5" customHeight="1">
      <c r="A9" s="176" t="s">
        <v>456</v>
      </c>
      <c r="B9" s="182" t="s">
        <v>457</v>
      </c>
      <c r="C9" s="185"/>
      <c r="D9" s="189"/>
      <c r="E9" s="256">
        <f>'225 свод'!O28</f>
        <v>69999.95999999999</v>
      </c>
    </row>
    <row r="10" spans="1:5" s="3" customFormat="1" ht="22.5" customHeight="1">
      <c r="A10" s="177" t="s">
        <v>458</v>
      </c>
      <c r="B10" s="180" t="s">
        <v>459</v>
      </c>
      <c r="C10" s="185">
        <f>'226 свод'!K18</f>
        <v>30000</v>
      </c>
      <c r="D10" s="185">
        <f>'226 свод'!L18</f>
        <v>6000</v>
      </c>
      <c r="E10" s="185">
        <f>'226 свод'!M18</f>
        <v>21500</v>
      </c>
    </row>
    <row r="11" spans="1:5" s="3" customFormat="1" ht="21" customHeight="1">
      <c r="A11" s="343" t="s">
        <v>32</v>
      </c>
      <c r="B11" s="352"/>
      <c r="C11" s="232">
        <f>SUM(C5:C10)</f>
        <v>85000</v>
      </c>
      <c r="D11" s="232">
        <f>SUM(D5:D10)</f>
        <v>6000</v>
      </c>
      <c r="E11" s="232">
        <f>SUM(E5:E10)</f>
        <v>921082.7707</v>
      </c>
    </row>
    <row r="12" spans="2:3" s="3" customFormat="1" ht="15.75">
      <c r="B12" s="3" t="s">
        <v>405</v>
      </c>
      <c r="C12" s="15"/>
    </row>
    <row r="13" s="3" customFormat="1" ht="15.75">
      <c r="C13" s="15"/>
    </row>
    <row r="14" spans="1:3" s="3" customFormat="1" ht="24" customHeight="1">
      <c r="A14" s="341" t="s">
        <v>1</v>
      </c>
      <c r="B14" s="341"/>
      <c r="C14" s="341"/>
    </row>
    <row r="15" s="3" customFormat="1" ht="15.75">
      <c r="C15" s="15"/>
    </row>
    <row r="16" s="3" customFormat="1" ht="15.75">
      <c r="C16" s="15"/>
    </row>
    <row r="17" spans="1:3" ht="15.75">
      <c r="A17" s="66" t="s">
        <v>121</v>
      </c>
      <c r="C17" s="24"/>
    </row>
    <row r="18" ht="15.75">
      <c r="C18" s="24"/>
    </row>
    <row r="19" ht="15.75">
      <c r="C19" s="24"/>
    </row>
    <row r="20" ht="15.75">
      <c r="C20" s="24"/>
    </row>
    <row r="21" ht="15.75">
      <c r="C21" s="24"/>
    </row>
    <row r="22" ht="15.75">
      <c r="C22" s="24"/>
    </row>
    <row r="23" ht="15.75">
      <c r="C23" s="24"/>
    </row>
    <row r="24" ht="15.75">
      <c r="C24" s="24"/>
    </row>
  </sheetData>
  <sheetProtection selectLockedCells="1" selectUnlockedCells="1"/>
  <mergeCells count="5">
    <mergeCell ref="A14:C14"/>
    <mergeCell ref="A1:C1"/>
    <mergeCell ref="A2:C2"/>
    <mergeCell ref="A4:B4"/>
    <mergeCell ref="A11:B11"/>
  </mergeCells>
  <printOptions/>
  <pageMargins left="0.9840277777777777" right="0" top="0.78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62"/>
  <sheetViews>
    <sheetView tabSelected="1" zoomScale="85" zoomScaleNormal="85" zoomScalePageLayoutView="0" workbookViewId="0" topLeftCell="A1">
      <selection activeCell="J18" sqref="J18"/>
    </sheetView>
  </sheetViews>
  <sheetFormatPr defaultColWidth="9.00390625" defaultRowHeight="12.75"/>
  <cols>
    <col min="1" max="1" width="4.625" style="19" customWidth="1"/>
    <col min="2" max="2" width="41.00390625" style="20" customWidth="1"/>
    <col min="3" max="3" width="8.125" style="19" customWidth="1"/>
    <col min="4" max="4" width="8.25390625" style="19" customWidth="1"/>
    <col min="5" max="5" width="10.75390625" style="21" customWidth="1"/>
    <col min="6" max="6" width="15.00390625" style="21" customWidth="1"/>
    <col min="7" max="7" width="15.75390625" style="19" customWidth="1"/>
    <col min="8" max="8" width="14.875" style="19" customWidth="1"/>
    <col min="9" max="16384" width="9.125" style="19" customWidth="1"/>
  </cols>
  <sheetData>
    <row r="1" spans="1:6" s="23" customFormat="1" ht="18.75">
      <c r="A1" s="331" t="s">
        <v>484</v>
      </c>
      <c r="B1" s="331"/>
      <c r="C1" s="331"/>
      <c r="D1" s="331"/>
      <c r="E1" s="331"/>
      <c r="F1" s="331"/>
    </row>
    <row r="2" spans="1:6" s="23" customFormat="1" ht="15.75">
      <c r="A2" s="332" t="s">
        <v>33</v>
      </c>
      <c r="B2" s="332"/>
      <c r="C2" s="332"/>
      <c r="D2" s="332"/>
      <c r="E2" s="332"/>
      <c r="F2" s="332"/>
    </row>
    <row r="3" spans="1:7" s="23" customFormat="1" ht="15.75">
      <c r="A3" s="236"/>
      <c r="B3" s="334" t="s">
        <v>488</v>
      </c>
      <c r="C3" s="334"/>
      <c r="D3" s="334"/>
      <c r="E3" s="334"/>
      <c r="F3" s="334"/>
      <c r="G3" s="334"/>
    </row>
    <row r="4" spans="1:8" s="2" customFormat="1" ht="47.25">
      <c r="A4" s="276" t="s">
        <v>34</v>
      </c>
      <c r="B4" s="276" t="s">
        <v>6</v>
      </c>
      <c r="C4" s="276" t="s">
        <v>7</v>
      </c>
      <c r="D4" s="276" t="s">
        <v>8</v>
      </c>
      <c r="E4" s="268" t="s">
        <v>9</v>
      </c>
      <c r="F4" s="185" t="s">
        <v>486</v>
      </c>
      <c r="G4" s="185" t="s">
        <v>487</v>
      </c>
      <c r="H4" s="185" t="s">
        <v>485</v>
      </c>
    </row>
    <row r="5" spans="1:8" s="2" customFormat="1" ht="12.75" customHeight="1">
      <c r="A5" s="276"/>
      <c r="B5" s="325" t="s">
        <v>35</v>
      </c>
      <c r="C5" s="325"/>
      <c r="D5" s="325"/>
      <c r="E5" s="325"/>
      <c r="F5" s="333"/>
      <c r="G5" s="191"/>
      <c r="H5" s="191"/>
    </row>
    <row r="6" spans="1:8" s="23" customFormat="1" ht="15.75" hidden="1">
      <c r="A6" s="238">
        <v>2</v>
      </c>
      <c r="B6" s="277"/>
      <c r="C6" s="238"/>
      <c r="D6" s="263"/>
      <c r="E6" s="264"/>
      <c r="F6" s="278"/>
      <c r="G6" s="192"/>
      <c r="H6" s="192"/>
    </row>
    <row r="7" spans="1:8" s="23" customFormat="1" ht="15.75" hidden="1">
      <c r="A7" s="238"/>
      <c r="B7" s="277" t="s">
        <v>36</v>
      </c>
      <c r="C7" s="238" t="s">
        <v>37</v>
      </c>
      <c r="D7" s="263">
        <v>20</v>
      </c>
      <c r="E7" s="264">
        <v>85</v>
      </c>
      <c r="F7" s="278">
        <v>1700</v>
      </c>
      <c r="G7" s="192"/>
      <c r="H7" s="192"/>
    </row>
    <row r="8" spans="1:8" s="23" customFormat="1" ht="15.75" hidden="1">
      <c r="A8" s="238"/>
      <c r="B8" s="277" t="s">
        <v>38</v>
      </c>
      <c r="C8" s="238" t="s">
        <v>37</v>
      </c>
      <c r="D8" s="263">
        <v>21</v>
      </c>
      <c r="E8" s="264">
        <v>4.2</v>
      </c>
      <c r="F8" s="278">
        <v>88.2</v>
      </c>
      <c r="G8" s="192"/>
      <c r="H8" s="192"/>
    </row>
    <row r="9" spans="1:8" s="23" customFormat="1" ht="15.75" hidden="1">
      <c r="A9" s="238"/>
      <c r="B9" s="277" t="s">
        <v>39</v>
      </c>
      <c r="C9" s="238" t="s">
        <v>37</v>
      </c>
      <c r="D9" s="263">
        <v>10</v>
      </c>
      <c r="E9" s="264">
        <v>6.3</v>
      </c>
      <c r="F9" s="278">
        <v>63</v>
      </c>
      <c r="G9" s="192"/>
      <c r="H9" s="192"/>
    </row>
    <row r="10" spans="1:8" s="23" customFormat="1" ht="15.75" hidden="1">
      <c r="A10" s="238"/>
      <c r="B10" s="277" t="s">
        <v>40</v>
      </c>
      <c r="C10" s="238" t="s">
        <v>37</v>
      </c>
      <c r="D10" s="263">
        <v>5</v>
      </c>
      <c r="E10" s="264">
        <v>37.7</v>
      </c>
      <c r="F10" s="278">
        <v>188.45</v>
      </c>
      <c r="G10" s="192"/>
      <c r="H10" s="192"/>
    </row>
    <row r="11" spans="1:8" s="23" customFormat="1" ht="15.75" hidden="1">
      <c r="A11" s="238"/>
      <c r="B11" s="277" t="s">
        <v>41</v>
      </c>
      <c r="C11" s="238" t="s">
        <v>37</v>
      </c>
      <c r="D11" s="263">
        <v>5</v>
      </c>
      <c r="E11" s="264">
        <v>118.5</v>
      </c>
      <c r="F11" s="278">
        <v>592.7</v>
      </c>
      <c r="G11" s="192"/>
      <c r="H11" s="192"/>
    </row>
    <row r="12" spans="1:8" s="23" customFormat="1" ht="15.75" hidden="1">
      <c r="A12" s="238"/>
      <c r="B12" s="277" t="s">
        <v>42</v>
      </c>
      <c r="C12" s="238" t="s">
        <v>37</v>
      </c>
      <c r="D12" s="263">
        <v>5</v>
      </c>
      <c r="E12" s="264">
        <v>80</v>
      </c>
      <c r="F12" s="278">
        <v>400</v>
      </c>
      <c r="G12" s="192"/>
      <c r="H12" s="192"/>
    </row>
    <row r="13" spans="1:8" s="23" customFormat="1" ht="15.75" hidden="1">
      <c r="A13" s="238"/>
      <c r="B13" s="277" t="s">
        <v>43</v>
      </c>
      <c r="C13" s="238" t="s">
        <v>37</v>
      </c>
      <c r="D13" s="263">
        <v>10</v>
      </c>
      <c r="E13" s="264">
        <v>79.7</v>
      </c>
      <c r="F13" s="278">
        <v>796.9</v>
      </c>
      <c r="G13" s="192"/>
      <c r="H13" s="192"/>
    </row>
    <row r="14" spans="1:8" s="23" customFormat="1" ht="15.75" hidden="1">
      <c r="A14" s="238"/>
      <c r="B14" s="277" t="s">
        <v>44</v>
      </c>
      <c r="C14" s="238" t="s">
        <v>37</v>
      </c>
      <c r="D14" s="263">
        <v>5</v>
      </c>
      <c r="E14" s="264">
        <v>100</v>
      </c>
      <c r="F14" s="278">
        <v>500</v>
      </c>
      <c r="G14" s="192"/>
      <c r="H14" s="192"/>
    </row>
    <row r="15" spans="1:8" s="23" customFormat="1" ht="14.25" customHeight="1">
      <c r="A15" s="238">
        <v>1</v>
      </c>
      <c r="B15" s="277"/>
      <c r="C15" s="238" t="s">
        <v>37</v>
      </c>
      <c r="D15" s="263"/>
      <c r="E15" s="264"/>
      <c r="F15" s="278"/>
      <c r="G15" s="192"/>
      <c r="H15" s="192"/>
    </row>
    <row r="16" spans="1:8" s="23" customFormat="1" ht="15.75" hidden="1">
      <c r="A16" s="238">
        <v>8</v>
      </c>
      <c r="B16" s="277" t="s">
        <v>45</v>
      </c>
      <c r="C16" s="238" t="s">
        <v>37</v>
      </c>
      <c r="D16" s="263">
        <v>2</v>
      </c>
      <c r="E16" s="264">
        <v>3500</v>
      </c>
      <c r="F16" s="278">
        <v>7000</v>
      </c>
      <c r="G16" s="192"/>
      <c r="H16" s="192"/>
    </row>
    <row r="17" spans="1:8" s="23" customFormat="1" ht="15.75">
      <c r="A17" s="238"/>
      <c r="B17" s="327" t="s">
        <v>46</v>
      </c>
      <c r="C17" s="327"/>
      <c r="D17" s="327"/>
      <c r="E17" s="327"/>
      <c r="F17" s="328"/>
      <c r="G17" s="192"/>
      <c r="H17" s="192"/>
    </row>
    <row r="18" spans="1:8" s="23" customFormat="1" ht="15.75">
      <c r="A18" s="238">
        <v>1</v>
      </c>
      <c r="B18" s="277" t="s">
        <v>483</v>
      </c>
      <c r="C18" s="238" t="s">
        <v>47</v>
      </c>
      <c r="D18" s="263">
        <v>51</v>
      </c>
      <c r="E18" s="264">
        <v>65</v>
      </c>
      <c r="F18" s="278"/>
      <c r="G18" s="192"/>
      <c r="H18" s="192"/>
    </row>
    <row r="19" spans="1:8" s="23" customFormat="1" ht="15.75">
      <c r="A19" s="238">
        <v>2</v>
      </c>
      <c r="B19" s="277" t="s">
        <v>48</v>
      </c>
      <c r="C19" s="238" t="s">
        <v>49</v>
      </c>
      <c r="D19" s="263">
        <v>100</v>
      </c>
      <c r="E19" s="264">
        <v>18</v>
      </c>
      <c r="F19" s="278"/>
      <c r="G19" s="192"/>
      <c r="H19" s="192"/>
    </row>
    <row r="20" spans="1:8" s="23" customFormat="1" ht="15.75">
      <c r="A20" s="238">
        <v>3</v>
      </c>
      <c r="B20" s="277" t="s">
        <v>50</v>
      </c>
      <c r="C20" s="238" t="s">
        <v>49</v>
      </c>
      <c r="D20" s="263">
        <v>25</v>
      </c>
      <c r="E20" s="264">
        <v>47</v>
      </c>
      <c r="F20" s="278"/>
      <c r="G20" s="192"/>
      <c r="H20" s="192"/>
    </row>
    <row r="21" spans="1:8" s="23" customFormat="1" ht="15.75">
      <c r="A21" s="238">
        <v>5</v>
      </c>
      <c r="B21" s="266" t="s">
        <v>51</v>
      </c>
      <c r="C21" s="238" t="s">
        <v>52</v>
      </c>
      <c r="D21" s="263">
        <v>8</v>
      </c>
      <c r="E21" s="264">
        <v>60</v>
      </c>
      <c r="F21" s="278"/>
      <c r="G21" s="192"/>
      <c r="H21" s="192"/>
    </row>
    <row r="22" spans="1:8" s="23" customFormat="1" ht="15.75">
      <c r="A22" s="238">
        <v>6</v>
      </c>
      <c r="B22" s="266" t="s">
        <v>53</v>
      </c>
      <c r="C22" s="238" t="s">
        <v>54</v>
      </c>
      <c r="D22" s="263">
        <v>20</v>
      </c>
      <c r="E22" s="264">
        <v>91</v>
      </c>
      <c r="F22" s="278"/>
      <c r="G22" s="192"/>
      <c r="H22" s="192"/>
    </row>
    <row r="23" spans="1:8" s="23" customFormat="1" ht="15.75">
      <c r="A23" s="238">
        <v>7</v>
      </c>
      <c r="B23" s="266" t="s">
        <v>55</v>
      </c>
      <c r="C23" s="238" t="s">
        <v>54</v>
      </c>
      <c r="D23" s="263">
        <v>2</v>
      </c>
      <c r="E23" s="264">
        <v>755</v>
      </c>
      <c r="F23" s="278"/>
      <c r="G23" s="192"/>
      <c r="H23" s="192"/>
    </row>
    <row r="24" spans="1:8" s="23" customFormat="1" ht="15.75">
      <c r="A24" s="238">
        <v>8</v>
      </c>
      <c r="B24" s="279" t="s">
        <v>56</v>
      </c>
      <c r="C24" s="238" t="s">
        <v>57</v>
      </c>
      <c r="D24" s="263">
        <v>100</v>
      </c>
      <c r="E24" s="264">
        <v>14</v>
      </c>
      <c r="F24" s="278"/>
      <c r="G24" s="192"/>
      <c r="H24" s="192"/>
    </row>
    <row r="25" spans="1:8" s="23" customFormat="1" ht="15" customHeight="1">
      <c r="A25" s="238"/>
      <c r="B25" s="279"/>
      <c r="C25" s="238"/>
      <c r="D25" s="263"/>
      <c r="E25" s="280"/>
      <c r="F25" s="281">
        <f>SUM(F18:F24)</f>
        <v>0</v>
      </c>
      <c r="G25" s="281">
        <f>SUM(G18:G24)</f>
        <v>0</v>
      </c>
      <c r="H25" s="281">
        <f>SUM(H18:H24)</f>
        <v>0</v>
      </c>
    </row>
    <row r="26" spans="1:8" s="23" customFormat="1" ht="15.75" hidden="1">
      <c r="A26" s="238"/>
      <c r="B26" s="279"/>
      <c r="C26" s="238"/>
      <c r="D26" s="263"/>
      <c r="E26" s="264"/>
      <c r="F26" s="278"/>
      <c r="G26" s="192"/>
      <c r="H26" s="192"/>
    </row>
    <row r="27" spans="1:8" s="23" customFormat="1" ht="15.75" hidden="1">
      <c r="A27" s="238"/>
      <c r="B27" s="279"/>
      <c r="C27" s="238" t="s">
        <v>37</v>
      </c>
      <c r="D27" s="263">
        <v>5</v>
      </c>
      <c r="E27" s="264">
        <v>400</v>
      </c>
      <c r="F27" s="278">
        <v>2000</v>
      </c>
      <c r="G27" s="192"/>
      <c r="H27" s="192"/>
    </row>
    <row r="28" spans="1:8" s="23" customFormat="1" ht="15.75" hidden="1">
      <c r="A28" s="238"/>
      <c r="B28" s="279"/>
      <c r="C28" s="238" t="s">
        <v>37</v>
      </c>
      <c r="D28" s="263">
        <v>20</v>
      </c>
      <c r="E28" s="264">
        <v>25</v>
      </c>
      <c r="F28" s="278">
        <v>500</v>
      </c>
      <c r="G28" s="192"/>
      <c r="H28" s="192"/>
    </row>
    <row r="29" spans="1:8" s="23" customFormat="1" ht="15.75" hidden="1">
      <c r="A29" s="238"/>
      <c r="B29" s="279"/>
      <c r="C29" s="238" t="s">
        <v>37</v>
      </c>
      <c r="D29" s="263">
        <v>20</v>
      </c>
      <c r="E29" s="264">
        <v>350</v>
      </c>
      <c r="F29" s="278">
        <v>7000</v>
      </c>
      <c r="G29" s="192"/>
      <c r="H29" s="192"/>
    </row>
    <row r="30" spans="1:8" s="23" customFormat="1" ht="15.75" hidden="1">
      <c r="A30" s="238"/>
      <c r="B30" s="279"/>
      <c r="C30" s="238" t="s">
        <v>37</v>
      </c>
      <c r="D30" s="263">
        <v>20</v>
      </c>
      <c r="E30" s="264">
        <v>25</v>
      </c>
      <c r="F30" s="278">
        <v>500</v>
      </c>
      <c r="G30" s="192"/>
      <c r="H30" s="192"/>
    </row>
    <row r="31" spans="1:8" s="23" customFormat="1" ht="15.75" hidden="1">
      <c r="A31" s="238"/>
      <c r="B31" s="279"/>
      <c r="C31" s="238" t="s">
        <v>58</v>
      </c>
      <c r="D31" s="263"/>
      <c r="E31" s="264"/>
      <c r="F31" s="278"/>
      <c r="G31" s="192"/>
      <c r="H31" s="192"/>
    </row>
    <row r="32" spans="1:8" s="23" customFormat="1" ht="15.75" hidden="1">
      <c r="A32" s="238"/>
      <c r="B32" s="279"/>
      <c r="C32" s="238" t="s">
        <v>37</v>
      </c>
      <c r="D32" s="263">
        <v>15</v>
      </c>
      <c r="E32" s="264">
        <v>100</v>
      </c>
      <c r="F32" s="278">
        <v>1500</v>
      </c>
      <c r="G32" s="192"/>
      <c r="H32" s="192"/>
    </row>
    <row r="33" spans="1:8" s="23" customFormat="1" ht="15.75" hidden="1">
      <c r="A33" s="238"/>
      <c r="B33" s="266" t="s">
        <v>59</v>
      </c>
      <c r="C33" s="238"/>
      <c r="D33" s="263"/>
      <c r="E33" s="264"/>
      <c r="F33" s="278"/>
      <c r="G33" s="192"/>
      <c r="H33" s="192"/>
    </row>
    <row r="34" spans="1:8" s="23" customFormat="1" ht="15.75" hidden="1">
      <c r="A34" s="238"/>
      <c r="B34" s="266" t="s">
        <v>56</v>
      </c>
      <c r="C34" s="238"/>
      <c r="D34" s="263"/>
      <c r="E34" s="264"/>
      <c r="F34" s="278"/>
      <c r="G34" s="192"/>
      <c r="H34" s="192"/>
    </row>
    <row r="35" spans="1:8" s="23" customFormat="1" ht="15.75" hidden="1">
      <c r="A35" s="238"/>
      <c r="B35" s="277" t="s">
        <v>60</v>
      </c>
      <c r="C35" s="238" t="s">
        <v>37</v>
      </c>
      <c r="D35" s="263">
        <v>300</v>
      </c>
      <c r="E35" s="264">
        <v>8</v>
      </c>
      <c r="F35" s="278">
        <v>2400</v>
      </c>
      <c r="G35" s="192"/>
      <c r="H35" s="192"/>
    </row>
    <row r="36" spans="1:8" s="23" customFormat="1" ht="15.75" hidden="1">
      <c r="A36" s="238"/>
      <c r="B36" s="282" t="s">
        <v>0</v>
      </c>
      <c r="C36" s="238"/>
      <c r="D36" s="263"/>
      <c r="E36" s="264"/>
      <c r="F36" s="278"/>
      <c r="G36" s="192"/>
      <c r="H36" s="192"/>
    </row>
    <row r="37" spans="1:8" s="23" customFormat="1" ht="15.75" hidden="1">
      <c r="A37" s="238"/>
      <c r="B37" s="283" t="s">
        <v>61</v>
      </c>
      <c r="C37" s="238"/>
      <c r="D37" s="263"/>
      <c r="E37" s="264"/>
      <c r="F37" s="278"/>
      <c r="G37" s="192"/>
      <c r="H37" s="192"/>
    </row>
    <row r="38" spans="1:8" s="23" customFormat="1" ht="15.75" hidden="1">
      <c r="A38" s="238"/>
      <c r="B38" s="277" t="s">
        <v>62</v>
      </c>
      <c r="C38" s="238" t="s">
        <v>37</v>
      </c>
      <c r="D38" s="263">
        <v>2</v>
      </c>
      <c r="E38" s="264">
        <v>68.3</v>
      </c>
      <c r="F38" s="278">
        <v>136.5</v>
      </c>
      <c r="G38" s="192"/>
      <c r="H38" s="192"/>
    </row>
    <row r="39" spans="1:8" s="23" customFormat="1" ht="15.75" hidden="1">
      <c r="A39" s="238"/>
      <c r="B39" s="277" t="s">
        <v>63</v>
      </c>
      <c r="C39" s="238" t="s">
        <v>37</v>
      </c>
      <c r="D39" s="263">
        <v>5</v>
      </c>
      <c r="E39" s="264">
        <v>97.7</v>
      </c>
      <c r="F39" s="278">
        <v>488.25</v>
      </c>
      <c r="G39" s="192"/>
      <c r="H39" s="192"/>
    </row>
    <row r="40" spans="1:8" s="23" customFormat="1" ht="15.75" hidden="1">
      <c r="A40" s="238"/>
      <c r="B40" s="277" t="s">
        <v>64</v>
      </c>
      <c r="C40" s="238" t="s">
        <v>37</v>
      </c>
      <c r="D40" s="263">
        <v>2</v>
      </c>
      <c r="E40" s="264">
        <v>105</v>
      </c>
      <c r="F40" s="278">
        <v>210</v>
      </c>
      <c r="G40" s="192"/>
      <c r="H40" s="192"/>
    </row>
    <row r="41" spans="1:8" s="23" customFormat="1" ht="15.75" hidden="1">
      <c r="A41" s="238"/>
      <c r="B41" s="277" t="s">
        <v>65</v>
      </c>
      <c r="C41" s="238" t="s">
        <v>37</v>
      </c>
      <c r="D41" s="263">
        <v>1</v>
      </c>
      <c r="E41" s="264">
        <v>80</v>
      </c>
      <c r="F41" s="278">
        <v>80</v>
      </c>
      <c r="G41" s="192"/>
      <c r="H41" s="192"/>
    </row>
    <row r="42" spans="1:8" s="23" customFormat="1" ht="15.75" hidden="1">
      <c r="A42" s="238"/>
      <c r="B42" s="277" t="s">
        <v>66</v>
      </c>
      <c r="C42" s="238" t="s">
        <v>37</v>
      </c>
      <c r="D42" s="263">
        <v>5</v>
      </c>
      <c r="E42" s="264">
        <v>100</v>
      </c>
      <c r="F42" s="278">
        <v>500</v>
      </c>
      <c r="G42" s="192"/>
      <c r="H42" s="192"/>
    </row>
    <row r="43" spans="1:8" s="23" customFormat="1" ht="15.75" hidden="1">
      <c r="A43" s="238"/>
      <c r="B43" s="277" t="s">
        <v>67</v>
      </c>
      <c r="C43" s="238" t="s">
        <v>37</v>
      </c>
      <c r="D43" s="263">
        <v>3</v>
      </c>
      <c r="E43" s="264">
        <v>440</v>
      </c>
      <c r="F43" s="278">
        <v>1320</v>
      </c>
      <c r="G43" s="192"/>
      <c r="H43" s="192"/>
    </row>
    <row r="44" spans="1:8" s="23" customFormat="1" ht="15.75" hidden="1">
      <c r="A44" s="238"/>
      <c r="B44" s="277" t="s">
        <v>68</v>
      </c>
      <c r="C44" s="238" t="s">
        <v>37</v>
      </c>
      <c r="D44" s="263">
        <v>100</v>
      </c>
      <c r="E44" s="264">
        <v>4.2</v>
      </c>
      <c r="F44" s="278">
        <v>420</v>
      </c>
      <c r="G44" s="192"/>
      <c r="H44" s="192"/>
    </row>
    <row r="45" spans="1:8" s="23" customFormat="1" ht="15.75" hidden="1">
      <c r="A45" s="238"/>
      <c r="B45" s="277" t="s">
        <v>69</v>
      </c>
      <c r="C45" s="238" t="s">
        <v>37</v>
      </c>
      <c r="D45" s="263">
        <v>5</v>
      </c>
      <c r="E45" s="264">
        <v>250</v>
      </c>
      <c r="F45" s="278">
        <v>1250</v>
      </c>
      <c r="G45" s="192"/>
      <c r="H45" s="192"/>
    </row>
    <row r="46" spans="1:8" s="23" customFormat="1" ht="15.75" hidden="1">
      <c r="A46" s="238"/>
      <c r="B46" s="277" t="s">
        <v>70</v>
      </c>
      <c r="C46" s="238" t="s">
        <v>37</v>
      </c>
      <c r="D46" s="263">
        <v>4</v>
      </c>
      <c r="E46" s="264">
        <v>55</v>
      </c>
      <c r="F46" s="278">
        <v>220</v>
      </c>
      <c r="G46" s="192"/>
      <c r="H46" s="192"/>
    </row>
    <row r="47" spans="1:8" s="23" customFormat="1" ht="15.75" hidden="1">
      <c r="A47" s="238"/>
      <c r="B47" s="277"/>
      <c r="C47" s="238"/>
      <c r="D47" s="263"/>
      <c r="E47" s="264"/>
      <c r="F47" s="278"/>
      <c r="G47" s="192"/>
      <c r="H47" s="192"/>
    </row>
    <row r="48" spans="1:8" s="23" customFormat="1" ht="15.75" hidden="1">
      <c r="A48" s="238"/>
      <c r="B48" s="277" t="s">
        <v>71</v>
      </c>
      <c r="C48" s="238" t="s">
        <v>37</v>
      </c>
      <c r="D48" s="263">
        <v>39</v>
      </c>
      <c r="E48" s="264">
        <v>58.5</v>
      </c>
      <c r="F48" s="278">
        <v>2282.19</v>
      </c>
      <c r="G48" s="192"/>
      <c r="H48" s="192"/>
    </row>
    <row r="49" spans="1:8" s="23" customFormat="1" ht="15.75" hidden="1">
      <c r="A49" s="238"/>
      <c r="B49" s="277" t="s">
        <v>72</v>
      </c>
      <c r="C49" s="238" t="s">
        <v>37</v>
      </c>
      <c r="D49" s="263">
        <v>2</v>
      </c>
      <c r="E49" s="264">
        <v>283.4</v>
      </c>
      <c r="F49" s="278">
        <v>566.78</v>
      </c>
      <c r="G49" s="192"/>
      <c r="H49" s="192"/>
    </row>
    <row r="50" spans="1:8" s="23" customFormat="1" ht="15.75" hidden="1">
      <c r="A50" s="238"/>
      <c r="B50" s="277" t="s">
        <v>73</v>
      </c>
      <c r="C50" s="238" t="s">
        <v>37</v>
      </c>
      <c r="D50" s="263">
        <v>101</v>
      </c>
      <c r="E50" s="264">
        <v>42.7</v>
      </c>
      <c r="F50" s="278">
        <v>4318.95</v>
      </c>
      <c r="G50" s="192"/>
      <c r="H50" s="192"/>
    </row>
    <row r="51" spans="1:8" s="23" customFormat="1" ht="15.75" hidden="1">
      <c r="A51" s="238"/>
      <c r="B51" s="284" t="s">
        <v>74</v>
      </c>
      <c r="C51" s="238" t="s">
        <v>37</v>
      </c>
      <c r="D51" s="263">
        <v>101</v>
      </c>
      <c r="E51" s="264">
        <v>1.7</v>
      </c>
      <c r="F51" s="278">
        <v>169.68</v>
      </c>
      <c r="G51" s="192"/>
      <c r="H51" s="192"/>
    </row>
    <row r="52" spans="1:8" s="23" customFormat="1" ht="10.5" customHeight="1" hidden="1">
      <c r="A52" s="238"/>
      <c r="B52" s="285" t="s">
        <v>0</v>
      </c>
      <c r="C52" s="238"/>
      <c r="D52" s="263"/>
      <c r="E52" s="264"/>
      <c r="F52" s="281">
        <v>3370</v>
      </c>
      <c r="G52" s="192"/>
      <c r="H52" s="192"/>
    </row>
    <row r="53" spans="1:8" s="23" customFormat="1" ht="18" customHeight="1">
      <c r="A53" s="238"/>
      <c r="B53" s="329" t="s">
        <v>75</v>
      </c>
      <c r="C53" s="329"/>
      <c r="D53" s="329"/>
      <c r="E53" s="329"/>
      <c r="F53" s="330"/>
      <c r="G53" s="192"/>
      <c r="H53" s="192"/>
    </row>
    <row r="54" spans="1:8" s="23" customFormat="1" ht="31.5">
      <c r="A54" s="238">
        <v>1</v>
      </c>
      <c r="B54" s="286" t="s">
        <v>76</v>
      </c>
      <c r="C54" s="287" t="s">
        <v>77</v>
      </c>
      <c r="D54" s="238">
        <v>50</v>
      </c>
      <c r="E54" s="265">
        <v>300</v>
      </c>
      <c r="F54" s="288">
        <f>D54*E54</f>
        <v>15000</v>
      </c>
      <c r="G54" s="192"/>
      <c r="H54" s="192"/>
    </row>
    <row r="55" spans="1:8" s="23" customFormat="1" ht="15.75">
      <c r="A55" s="238"/>
      <c r="B55" s="286" t="s">
        <v>78</v>
      </c>
      <c r="C55" s="287" t="s">
        <v>79</v>
      </c>
      <c r="D55" s="238">
        <v>10</v>
      </c>
      <c r="E55" s="265"/>
      <c r="F55" s="288">
        <f>D55*E55</f>
        <v>0</v>
      </c>
      <c r="G55" s="192"/>
      <c r="H55" s="192"/>
    </row>
    <row r="56" spans="1:8" s="23" customFormat="1" ht="15.75">
      <c r="A56" s="238"/>
      <c r="B56" s="286" t="s">
        <v>80</v>
      </c>
      <c r="C56" s="287" t="s">
        <v>37</v>
      </c>
      <c r="D56" s="238">
        <v>110</v>
      </c>
      <c r="E56" s="265"/>
      <c r="F56" s="288">
        <f>D56*E56</f>
        <v>0</v>
      </c>
      <c r="G56" s="192"/>
      <c r="H56" s="192"/>
    </row>
    <row r="57" spans="1:8" s="23" customFormat="1" ht="15.75">
      <c r="A57" s="238">
        <v>31</v>
      </c>
      <c r="B57" s="286" t="s">
        <v>82</v>
      </c>
      <c r="C57" s="287" t="s">
        <v>37</v>
      </c>
      <c r="D57" s="238">
        <v>40</v>
      </c>
      <c r="E57" s="265"/>
      <c r="F57" s="288">
        <f>D57*E57</f>
        <v>0</v>
      </c>
      <c r="G57" s="192"/>
      <c r="H57" s="192"/>
    </row>
    <row r="58" spans="1:8" s="23" customFormat="1" ht="15.75">
      <c r="A58" s="238"/>
      <c r="B58" s="289"/>
      <c r="C58" s="287"/>
      <c r="D58" s="238"/>
      <c r="E58" s="265"/>
      <c r="F58" s="288"/>
      <c r="G58" s="192"/>
      <c r="H58" s="192"/>
    </row>
    <row r="59" spans="1:8" s="23" customFormat="1" ht="15.75">
      <c r="A59" s="238">
        <v>32</v>
      </c>
      <c r="B59" s="327" t="s">
        <v>0</v>
      </c>
      <c r="C59" s="327"/>
      <c r="D59" s="327"/>
      <c r="E59" s="327"/>
      <c r="F59" s="290">
        <f>SUM(F54:F58)</f>
        <v>15000</v>
      </c>
      <c r="G59" s="290">
        <f>SUM(G54:G58)</f>
        <v>0</v>
      </c>
      <c r="H59" s="290">
        <f>SUM(H54:H58)</f>
        <v>0</v>
      </c>
    </row>
    <row r="60" spans="1:8" s="23" customFormat="1" ht="15.75">
      <c r="A60" s="238">
        <v>33</v>
      </c>
      <c r="B60" s="327" t="s">
        <v>83</v>
      </c>
      <c r="C60" s="327"/>
      <c r="D60" s="327"/>
      <c r="E60" s="327"/>
      <c r="F60" s="328"/>
      <c r="G60" s="192"/>
      <c r="H60" s="192"/>
    </row>
    <row r="61" spans="1:8" s="23" customFormat="1" ht="15.75">
      <c r="A61" s="238">
        <v>34</v>
      </c>
      <c r="B61" s="289" t="s">
        <v>84</v>
      </c>
      <c r="C61" s="287" t="s">
        <v>37</v>
      </c>
      <c r="D61" s="238">
        <v>4</v>
      </c>
      <c r="E61" s="265">
        <v>4500</v>
      </c>
      <c r="F61" s="288">
        <f>D61*E61</f>
        <v>18000</v>
      </c>
      <c r="G61" s="192"/>
      <c r="H61" s="192"/>
    </row>
    <row r="62" spans="1:8" s="23" customFormat="1" ht="15.75">
      <c r="A62" s="238"/>
      <c r="B62" s="289"/>
      <c r="C62" s="287"/>
      <c r="D62" s="238"/>
      <c r="E62" s="265"/>
      <c r="F62" s="288">
        <f>D62*E62</f>
        <v>0</v>
      </c>
      <c r="G62" s="192"/>
      <c r="H62" s="192"/>
    </row>
    <row r="63" spans="1:8" s="23" customFormat="1" ht="15.75">
      <c r="A63" s="238">
        <v>38</v>
      </c>
      <c r="B63" s="291" t="s">
        <v>0</v>
      </c>
      <c r="C63" s="292"/>
      <c r="D63" s="293"/>
      <c r="E63" s="294"/>
      <c r="F63" s="295">
        <f>SUM(F61:F62)</f>
        <v>18000</v>
      </c>
      <c r="G63" s="295">
        <f>SUM(G61:G62)</f>
        <v>0</v>
      </c>
      <c r="H63" s="295">
        <f>SUM(H61:H62)</f>
        <v>0</v>
      </c>
    </row>
    <row r="64" spans="1:8" s="23" customFormat="1" ht="24" customHeight="1">
      <c r="A64" s="238"/>
      <c r="B64" s="329" t="s">
        <v>85</v>
      </c>
      <c r="C64" s="329"/>
      <c r="D64" s="329"/>
      <c r="E64" s="329"/>
      <c r="F64" s="330"/>
      <c r="G64" s="192"/>
      <c r="H64" s="192"/>
    </row>
    <row r="65" spans="1:8" s="23" customFormat="1" ht="15.75" hidden="1">
      <c r="A65" s="238">
        <v>3</v>
      </c>
      <c r="B65" s="266" t="s">
        <v>86</v>
      </c>
      <c r="C65" s="238" t="s">
        <v>54</v>
      </c>
      <c r="D65" s="263">
        <v>6</v>
      </c>
      <c r="E65" s="264">
        <v>700</v>
      </c>
      <c r="F65" s="278">
        <f>D65*E65</f>
        <v>4200</v>
      </c>
      <c r="G65" s="192"/>
      <c r="H65" s="192"/>
    </row>
    <row r="66" spans="1:8" s="23" customFormat="1" ht="15.75" hidden="1">
      <c r="A66" s="238">
        <v>57</v>
      </c>
      <c r="B66" s="279"/>
      <c r="C66" s="296"/>
      <c r="D66" s="263"/>
      <c r="E66" s="263"/>
      <c r="F66" s="288"/>
      <c r="G66" s="192"/>
      <c r="H66" s="192"/>
    </row>
    <row r="67" spans="1:12" s="23" customFormat="1" ht="15.75" hidden="1">
      <c r="A67" s="238">
        <v>58</v>
      </c>
      <c r="B67" s="279"/>
      <c r="C67" s="296"/>
      <c r="D67" s="263"/>
      <c r="E67" s="263"/>
      <c r="F67" s="288"/>
      <c r="G67" s="193"/>
      <c r="H67" s="192"/>
      <c r="J67" s="1"/>
      <c r="K67" s="1"/>
      <c r="L67" s="36"/>
    </row>
    <row r="68" spans="1:12" s="23" customFormat="1" ht="15.75" hidden="1">
      <c r="A68" s="238">
        <v>59</v>
      </c>
      <c r="B68" s="279"/>
      <c r="C68" s="296"/>
      <c r="D68" s="263"/>
      <c r="E68" s="263"/>
      <c r="F68" s="288"/>
      <c r="G68" s="193"/>
      <c r="H68" s="192"/>
      <c r="J68" s="1"/>
      <c r="K68" s="1"/>
      <c r="L68" s="36"/>
    </row>
    <row r="69" spans="1:23" s="23" customFormat="1" ht="15.75" hidden="1">
      <c r="A69" s="238">
        <v>60</v>
      </c>
      <c r="B69" s="279"/>
      <c r="C69" s="296"/>
      <c r="D69" s="263"/>
      <c r="E69" s="263"/>
      <c r="F69" s="288"/>
      <c r="G69" s="192"/>
      <c r="H69" s="192"/>
      <c r="J69" s="36"/>
      <c r="K69" s="1"/>
      <c r="L69" s="36"/>
      <c r="M69" s="1"/>
      <c r="N69" s="1"/>
      <c r="O69" s="1"/>
      <c r="P69" s="1"/>
      <c r="Q69" s="36"/>
      <c r="R69" s="36"/>
      <c r="S69" s="1"/>
      <c r="T69" s="36"/>
      <c r="U69" s="1"/>
      <c r="V69" s="1"/>
      <c r="W69" s="36"/>
    </row>
    <row r="70" spans="1:23" s="23" customFormat="1" ht="15.75" hidden="1">
      <c r="A70" s="238"/>
      <c r="B70" s="279"/>
      <c r="C70" s="296"/>
      <c r="D70" s="263"/>
      <c r="E70" s="263"/>
      <c r="F70" s="288"/>
      <c r="G70" s="194"/>
      <c r="H70" s="19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s="23" customFormat="1" ht="15.75" hidden="1">
      <c r="A71" s="238">
        <v>61</v>
      </c>
      <c r="B71" s="279"/>
      <c r="C71" s="296"/>
      <c r="D71" s="263"/>
      <c r="E71" s="263"/>
      <c r="F71" s="288"/>
      <c r="G71" s="194"/>
      <c r="H71" s="19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s="23" customFormat="1" ht="15.75" hidden="1">
      <c r="A72" s="238">
        <v>62</v>
      </c>
      <c r="B72" s="279"/>
      <c r="C72" s="296"/>
      <c r="D72" s="263"/>
      <c r="E72" s="263"/>
      <c r="F72" s="288"/>
      <c r="G72" s="194"/>
      <c r="H72" s="19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s="23" customFormat="1" ht="15.75" hidden="1">
      <c r="A73" s="238">
        <v>63</v>
      </c>
      <c r="B73" s="279"/>
      <c r="C73" s="296"/>
      <c r="D73" s="263"/>
      <c r="E73" s="263"/>
      <c r="F73" s="288"/>
      <c r="G73" s="194"/>
      <c r="H73" s="19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s="23" customFormat="1" ht="13.5" customHeight="1" hidden="1">
      <c r="A74" s="238">
        <v>57</v>
      </c>
      <c r="B74" s="279"/>
      <c r="C74" s="296"/>
      <c r="D74" s="263"/>
      <c r="E74" s="263"/>
      <c r="F74" s="288"/>
      <c r="G74" s="194"/>
      <c r="H74" s="19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s="23" customFormat="1" ht="15.75">
      <c r="A75" s="238">
        <v>3</v>
      </c>
      <c r="B75" s="266"/>
      <c r="C75" s="238"/>
      <c r="D75" s="263"/>
      <c r="E75" s="264"/>
      <c r="F75" s="278"/>
      <c r="G75" s="194"/>
      <c r="H75" s="19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s="23" customFormat="1" ht="15.75">
      <c r="A76" s="238">
        <v>4</v>
      </c>
      <c r="B76" s="266"/>
      <c r="C76" s="238"/>
      <c r="D76" s="263"/>
      <c r="E76" s="264"/>
      <c r="F76" s="278"/>
      <c r="G76" s="194"/>
      <c r="H76" s="19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s="23" customFormat="1" ht="15.75">
      <c r="A77" s="238"/>
      <c r="B77" s="297" t="s">
        <v>0</v>
      </c>
      <c r="C77" s="296"/>
      <c r="D77" s="263"/>
      <c r="E77" s="263"/>
      <c r="F77" s="290">
        <f>F25+F59+F63</f>
        <v>33000</v>
      </c>
      <c r="G77" s="290">
        <f>G25+G59+G63</f>
        <v>0</v>
      </c>
      <c r="H77" s="290">
        <f>H25+H59+H63</f>
        <v>0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s="23" customFormat="1" ht="15.75" hidden="1">
      <c r="A78" s="238"/>
      <c r="B78" s="277"/>
      <c r="C78" s="238"/>
      <c r="D78" s="238"/>
      <c r="E78" s="238"/>
      <c r="F78" s="288"/>
      <c r="G78" s="194"/>
      <c r="H78" s="19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s="23" customFormat="1" ht="15.75" hidden="1">
      <c r="A79" s="238"/>
      <c r="B79" s="282"/>
      <c r="C79" s="238"/>
      <c r="D79" s="238"/>
      <c r="E79" s="238"/>
      <c r="F79" s="288"/>
      <c r="G79" s="194"/>
      <c r="H79" s="19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s="23" customFormat="1" ht="15.75" hidden="1">
      <c r="A80" s="238"/>
      <c r="B80" s="283" t="s">
        <v>87</v>
      </c>
      <c r="C80" s="238"/>
      <c r="D80" s="263"/>
      <c r="E80" s="264"/>
      <c r="F80" s="288"/>
      <c r="G80" s="195"/>
      <c r="H80" s="19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s="23" customFormat="1" ht="15.75" hidden="1">
      <c r="A81" s="238"/>
      <c r="B81" s="283"/>
      <c r="C81" s="238"/>
      <c r="D81" s="263"/>
      <c r="E81" s="264"/>
      <c r="F81" s="290"/>
      <c r="G81" s="195"/>
      <c r="H81" s="19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s="23" customFormat="1" ht="31.5" hidden="1">
      <c r="A82" s="238"/>
      <c r="B82" s="298" t="s">
        <v>88</v>
      </c>
      <c r="C82" s="238"/>
      <c r="D82" s="263"/>
      <c r="E82" s="264"/>
      <c r="F82" s="288"/>
      <c r="G82" s="195"/>
      <c r="H82" s="19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s="23" customFormat="1" ht="15.75" hidden="1">
      <c r="A83" s="238"/>
      <c r="B83" s="299" t="s">
        <v>89</v>
      </c>
      <c r="C83" s="263" t="s">
        <v>37</v>
      </c>
      <c r="D83" s="263">
        <v>60</v>
      </c>
      <c r="E83" s="264">
        <v>15.7</v>
      </c>
      <c r="F83" s="288">
        <v>945</v>
      </c>
      <c r="G83" s="193"/>
      <c r="H83" s="194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s="23" customFormat="1" ht="15.75" hidden="1">
      <c r="A84" s="238"/>
      <c r="B84" s="299"/>
      <c r="C84" s="263"/>
      <c r="D84" s="263"/>
      <c r="E84" s="264"/>
      <c r="F84" s="288"/>
      <c r="G84" s="193"/>
      <c r="H84" s="194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s="23" customFormat="1" ht="15.75" hidden="1">
      <c r="A85" s="252"/>
      <c r="B85" s="299"/>
      <c r="C85" s="263"/>
      <c r="D85" s="263"/>
      <c r="E85" s="264"/>
      <c r="F85" s="288"/>
      <c r="G85" s="193"/>
      <c r="H85" s="194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s="23" customFormat="1" ht="15.75" hidden="1">
      <c r="A86" s="252"/>
      <c r="B86" s="299"/>
      <c r="C86" s="263"/>
      <c r="D86" s="263"/>
      <c r="E86" s="264"/>
      <c r="F86" s="288"/>
      <c r="G86" s="194"/>
      <c r="H86" s="193"/>
      <c r="I86" s="3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s="23" customFormat="1" ht="15.75" hidden="1">
      <c r="A87" s="252"/>
      <c r="B87" s="299"/>
      <c r="C87" s="263"/>
      <c r="D87" s="263"/>
      <c r="E87" s="264"/>
      <c r="F87" s="288"/>
      <c r="G87" s="194"/>
      <c r="H87" s="193"/>
      <c r="I87" s="36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s="23" customFormat="1" ht="15.75" hidden="1">
      <c r="A88" s="252"/>
      <c r="B88" s="299"/>
      <c r="C88" s="263"/>
      <c r="D88" s="263"/>
      <c r="E88" s="264"/>
      <c r="F88" s="288"/>
      <c r="G88" s="193"/>
      <c r="H88" s="194"/>
      <c r="I88" s="1"/>
      <c r="J88" s="36"/>
      <c r="K88" s="1"/>
      <c r="L88" s="36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s="23" customFormat="1" ht="15.75" hidden="1">
      <c r="A89" s="252"/>
      <c r="B89" s="299"/>
      <c r="C89" s="263"/>
      <c r="D89" s="263"/>
      <c r="E89" s="264"/>
      <c r="F89" s="288"/>
      <c r="G89" s="193"/>
      <c r="H89" s="194"/>
      <c r="I89" s="1"/>
      <c r="J89" s="36"/>
      <c r="K89" s="1"/>
      <c r="L89" s="36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8" s="23" customFormat="1" ht="15.75" hidden="1">
      <c r="A90" s="252"/>
      <c r="B90" s="277" t="s">
        <v>90</v>
      </c>
      <c r="C90" s="263" t="s">
        <v>37</v>
      </c>
      <c r="D90" s="263">
        <v>10</v>
      </c>
      <c r="E90" s="264">
        <v>11</v>
      </c>
      <c r="F90" s="288">
        <v>111</v>
      </c>
      <c r="G90" s="192"/>
      <c r="H90" s="192"/>
    </row>
    <row r="91" spans="1:8" s="23" customFormat="1" ht="15.75" hidden="1">
      <c r="A91" s="252"/>
      <c r="B91" s="277" t="s">
        <v>91</v>
      </c>
      <c r="C91" s="238" t="s">
        <v>37</v>
      </c>
      <c r="D91" s="263">
        <v>2</v>
      </c>
      <c r="E91" s="264">
        <v>400</v>
      </c>
      <c r="F91" s="278">
        <v>800</v>
      </c>
      <c r="G91" s="192"/>
      <c r="H91" s="192"/>
    </row>
    <row r="92" spans="1:8" s="23" customFormat="1" ht="15.75" hidden="1">
      <c r="A92" s="238"/>
      <c r="B92" s="277" t="s">
        <v>92</v>
      </c>
      <c r="C92" s="238" t="s">
        <v>37</v>
      </c>
      <c r="D92" s="263">
        <v>20</v>
      </c>
      <c r="E92" s="264">
        <v>25</v>
      </c>
      <c r="F92" s="278">
        <v>500</v>
      </c>
      <c r="G92" s="192"/>
      <c r="H92" s="192"/>
    </row>
    <row r="93" spans="1:8" s="23" customFormat="1" ht="15.75" hidden="1">
      <c r="A93" s="238"/>
      <c r="B93" s="277" t="s">
        <v>93</v>
      </c>
      <c r="C93" s="238" t="s">
        <v>37</v>
      </c>
      <c r="D93" s="263">
        <v>20</v>
      </c>
      <c r="E93" s="264">
        <v>350</v>
      </c>
      <c r="F93" s="278">
        <v>7000</v>
      </c>
      <c r="G93" s="192"/>
      <c r="H93" s="192"/>
    </row>
    <row r="94" spans="1:8" s="23" customFormat="1" ht="15.75" hidden="1">
      <c r="A94" s="238"/>
      <c r="B94" s="277" t="s">
        <v>94</v>
      </c>
      <c r="C94" s="238" t="s">
        <v>37</v>
      </c>
      <c r="D94" s="263">
        <v>20</v>
      </c>
      <c r="E94" s="264">
        <v>25</v>
      </c>
      <c r="F94" s="278">
        <v>500</v>
      </c>
      <c r="G94" s="192"/>
      <c r="H94" s="192"/>
    </row>
    <row r="95" spans="1:8" s="23" customFormat="1" ht="15.75" hidden="1">
      <c r="A95" s="238"/>
      <c r="B95" s="277" t="s">
        <v>95</v>
      </c>
      <c r="C95" s="238" t="s">
        <v>58</v>
      </c>
      <c r="D95" s="263"/>
      <c r="E95" s="264"/>
      <c r="F95" s="278"/>
      <c r="G95" s="192"/>
      <c r="H95" s="192"/>
    </row>
    <row r="96" spans="1:8" s="23" customFormat="1" ht="15.75" hidden="1">
      <c r="A96" s="238"/>
      <c r="B96" s="277" t="s">
        <v>96</v>
      </c>
      <c r="C96" s="238" t="s">
        <v>37</v>
      </c>
      <c r="D96" s="263">
        <v>5</v>
      </c>
      <c r="E96" s="264">
        <v>600</v>
      </c>
      <c r="F96" s="278">
        <v>3000</v>
      </c>
      <c r="G96" s="192"/>
      <c r="H96" s="192"/>
    </row>
    <row r="97" spans="1:8" s="23" customFormat="1" ht="15.75" hidden="1">
      <c r="A97" s="238"/>
      <c r="B97" s="277" t="s">
        <v>97</v>
      </c>
      <c r="C97" s="238" t="s">
        <v>58</v>
      </c>
      <c r="D97" s="263">
        <v>300</v>
      </c>
      <c r="E97" s="264">
        <v>15</v>
      </c>
      <c r="F97" s="278">
        <v>4500</v>
      </c>
      <c r="G97" s="192"/>
      <c r="H97" s="192"/>
    </row>
    <row r="98" spans="1:8" s="23" customFormat="1" ht="15.75" hidden="1">
      <c r="A98" s="238"/>
      <c r="B98" s="277" t="s">
        <v>60</v>
      </c>
      <c r="C98" s="238" t="s">
        <v>37</v>
      </c>
      <c r="D98" s="263">
        <v>300</v>
      </c>
      <c r="E98" s="264">
        <v>8</v>
      </c>
      <c r="F98" s="278">
        <v>2400</v>
      </c>
      <c r="G98" s="192"/>
      <c r="H98" s="192"/>
    </row>
    <row r="99" spans="1:8" s="23" customFormat="1" ht="15.75" hidden="1">
      <c r="A99" s="238"/>
      <c r="B99" s="277" t="s">
        <v>93</v>
      </c>
      <c r="C99" s="238" t="s">
        <v>37</v>
      </c>
      <c r="D99" s="263">
        <v>20</v>
      </c>
      <c r="E99" s="264">
        <v>300</v>
      </c>
      <c r="F99" s="278">
        <v>6000</v>
      </c>
      <c r="G99" s="192"/>
      <c r="H99" s="192"/>
    </row>
    <row r="100" spans="1:8" s="23" customFormat="1" ht="15.75" hidden="1">
      <c r="A100" s="238"/>
      <c r="B100" s="277" t="s">
        <v>98</v>
      </c>
      <c r="C100" s="238" t="s">
        <v>37</v>
      </c>
      <c r="D100" s="263">
        <v>10</v>
      </c>
      <c r="E100" s="264">
        <v>600</v>
      </c>
      <c r="F100" s="278">
        <v>6000</v>
      </c>
      <c r="G100" s="192"/>
      <c r="H100" s="192"/>
    </row>
    <row r="101" spans="1:8" s="23" customFormat="1" ht="15.75" hidden="1">
      <c r="A101" s="238"/>
      <c r="B101" s="277" t="s">
        <v>99</v>
      </c>
      <c r="C101" s="238" t="s">
        <v>77</v>
      </c>
      <c r="D101" s="263">
        <v>50</v>
      </c>
      <c r="E101" s="264">
        <v>30</v>
      </c>
      <c r="F101" s="278">
        <v>1500</v>
      </c>
      <c r="G101" s="192"/>
      <c r="H101" s="192"/>
    </row>
    <row r="102" spans="1:8" s="23" customFormat="1" ht="15.75" hidden="1">
      <c r="A102" s="238"/>
      <c r="B102" s="282" t="s">
        <v>0</v>
      </c>
      <c r="C102" s="238"/>
      <c r="D102" s="263"/>
      <c r="E102" s="264"/>
      <c r="F102" s="281">
        <v>9200</v>
      </c>
      <c r="G102" s="192"/>
      <c r="H102" s="192"/>
    </row>
    <row r="103" spans="1:8" s="23" customFormat="1" ht="15.75">
      <c r="A103" s="238"/>
      <c r="B103" s="285"/>
      <c r="C103" s="300"/>
      <c r="D103" s="301"/>
      <c r="E103" s="302"/>
      <c r="F103" s="281"/>
      <c r="G103" s="192"/>
      <c r="H103" s="192"/>
    </row>
    <row r="104" spans="1:8" s="23" customFormat="1" ht="15.75">
      <c r="A104" s="238"/>
      <c r="B104" s="327" t="s">
        <v>100</v>
      </c>
      <c r="C104" s="327"/>
      <c r="D104" s="327"/>
      <c r="E104" s="327"/>
      <c r="F104" s="281"/>
      <c r="G104" s="192" t="s">
        <v>101</v>
      </c>
      <c r="H104" s="192"/>
    </row>
    <row r="105" spans="1:6" s="23" customFormat="1" ht="15.75" hidden="1">
      <c r="A105" s="238"/>
      <c r="B105" s="277"/>
      <c r="C105" s="238"/>
      <c r="D105" s="263"/>
      <c r="E105" s="264"/>
      <c r="F105" s="303">
        <f>SUM(F84:F98)</f>
        <v>18811</v>
      </c>
    </row>
    <row r="106" spans="1:6" s="23" customFormat="1" ht="15.75" hidden="1">
      <c r="A106" s="238"/>
      <c r="B106" s="304"/>
      <c r="C106" s="305"/>
      <c r="D106" s="306"/>
      <c r="E106" s="307"/>
      <c r="F106" s="265"/>
    </row>
    <row r="107" spans="1:6" s="23" customFormat="1" ht="15.75" hidden="1">
      <c r="A107" s="238"/>
      <c r="B107" s="308" t="s">
        <v>102</v>
      </c>
      <c r="C107" s="305"/>
      <c r="D107" s="306"/>
      <c r="E107" s="307"/>
      <c r="F107" s="265">
        <v>714</v>
      </c>
    </row>
    <row r="108" spans="1:6" s="23" customFormat="1" ht="15.75" hidden="1">
      <c r="A108" s="238"/>
      <c r="B108" s="308" t="s">
        <v>103</v>
      </c>
      <c r="C108" s="305" t="s">
        <v>37</v>
      </c>
      <c r="D108" s="306">
        <v>6</v>
      </c>
      <c r="E108" s="307">
        <v>157.5</v>
      </c>
      <c r="F108" s="265">
        <v>945</v>
      </c>
    </row>
    <row r="109" spans="1:6" s="23" customFormat="1" ht="15.75" hidden="1">
      <c r="A109" s="238"/>
      <c r="B109" s="309" t="s">
        <v>104</v>
      </c>
      <c r="C109" s="305" t="s">
        <v>37</v>
      </c>
      <c r="D109" s="306">
        <v>5</v>
      </c>
      <c r="E109" s="307">
        <v>120</v>
      </c>
      <c r="F109" s="265">
        <v>600</v>
      </c>
    </row>
    <row r="110" spans="1:6" s="23" customFormat="1" ht="15.75" hidden="1">
      <c r="A110" s="238"/>
      <c r="B110" s="309"/>
      <c r="C110" s="310"/>
      <c r="D110" s="311"/>
      <c r="E110" s="312"/>
      <c r="F110" s="265"/>
    </row>
    <row r="111" spans="1:6" s="23" customFormat="1" ht="15.75" hidden="1">
      <c r="A111" s="238"/>
      <c r="B111" s="309" t="s">
        <v>105</v>
      </c>
      <c r="C111" s="310" t="s">
        <v>37</v>
      </c>
      <c r="D111" s="311">
        <v>6</v>
      </c>
      <c r="E111" s="312">
        <v>73.5</v>
      </c>
      <c r="F111" s="265">
        <v>441</v>
      </c>
    </row>
    <row r="112" spans="1:6" s="23" customFormat="1" ht="15.75" hidden="1">
      <c r="A112" s="238"/>
      <c r="B112" s="309" t="s">
        <v>106</v>
      </c>
      <c r="C112" s="310" t="s">
        <v>37</v>
      </c>
      <c r="D112" s="311">
        <v>5</v>
      </c>
      <c r="E112" s="312">
        <v>70</v>
      </c>
      <c r="F112" s="265">
        <v>350</v>
      </c>
    </row>
    <row r="113" spans="1:6" s="23" customFormat="1" ht="15.75" hidden="1">
      <c r="A113" s="238"/>
      <c r="B113" s="309" t="s">
        <v>81</v>
      </c>
      <c r="C113" s="310" t="s">
        <v>77</v>
      </c>
      <c r="D113" s="311">
        <v>20</v>
      </c>
      <c r="E113" s="312">
        <v>15</v>
      </c>
      <c r="F113" s="265">
        <v>300</v>
      </c>
    </row>
    <row r="114" spans="1:6" s="23" customFormat="1" ht="15.75" hidden="1">
      <c r="A114" s="238"/>
      <c r="B114" s="313" t="s">
        <v>0</v>
      </c>
      <c r="C114" s="310"/>
      <c r="D114" s="311"/>
      <c r="E114" s="312"/>
      <c r="F114" s="314">
        <f>SUM(F109:F113)</f>
        <v>1691</v>
      </c>
    </row>
    <row r="115" spans="1:6" s="23" customFormat="1" ht="15.75" hidden="1">
      <c r="A115" s="238"/>
      <c r="B115" s="304" t="s">
        <v>107</v>
      </c>
      <c r="C115" s="310"/>
      <c r="D115" s="311"/>
      <c r="E115" s="312"/>
      <c r="F115" s="265"/>
    </row>
    <row r="116" spans="1:6" s="23" customFormat="1" ht="15.75" hidden="1">
      <c r="A116" s="238"/>
      <c r="B116" s="308" t="s">
        <v>108</v>
      </c>
      <c r="C116" s="305" t="s">
        <v>37</v>
      </c>
      <c r="D116" s="306">
        <v>20</v>
      </c>
      <c r="E116" s="307">
        <v>115.5</v>
      </c>
      <c r="F116" s="265">
        <v>2310</v>
      </c>
    </row>
    <row r="117" spans="1:6" s="23" customFormat="1" ht="15.75" hidden="1">
      <c r="A117" s="238"/>
      <c r="B117" s="308" t="s">
        <v>109</v>
      </c>
      <c r="C117" s="305" t="s">
        <v>37</v>
      </c>
      <c r="D117" s="306">
        <v>1</v>
      </c>
      <c r="E117" s="307">
        <v>6800</v>
      </c>
      <c r="F117" s="265">
        <v>6800</v>
      </c>
    </row>
    <row r="118" spans="1:6" s="23" customFormat="1" ht="15.75" hidden="1">
      <c r="A118" s="238"/>
      <c r="B118" s="308" t="s">
        <v>110</v>
      </c>
      <c r="C118" s="305" t="s">
        <v>37</v>
      </c>
      <c r="D118" s="306">
        <v>1</v>
      </c>
      <c r="E118" s="307">
        <v>7000</v>
      </c>
      <c r="F118" s="265">
        <v>7000</v>
      </c>
    </row>
    <row r="119" spans="1:6" s="23" customFormat="1" ht="31.5" hidden="1">
      <c r="A119" s="238"/>
      <c r="B119" s="308" t="s">
        <v>111</v>
      </c>
      <c r="C119" s="305" t="s">
        <v>37</v>
      </c>
      <c r="D119" s="306">
        <v>1</v>
      </c>
      <c r="E119" s="307">
        <v>60000</v>
      </c>
      <c r="F119" s="265">
        <v>60000</v>
      </c>
    </row>
    <row r="120" spans="1:6" s="23" customFormat="1" ht="15.75" hidden="1">
      <c r="A120" s="238"/>
      <c r="B120" s="308" t="s">
        <v>112</v>
      </c>
      <c r="C120" s="305" t="s">
        <v>37</v>
      </c>
      <c r="D120" s="306">
        <v>1</v>
      </c>
      <c r="E120" s="307">
        <v>12000</v>
      </c>
      <c r="F120" s="265">
        <v>12000</v>
      </c>
    </row>
    <row r="121" spans="1:6" s="23" customFormat="1" ht="15.75" hidden="1">
      <c r="A121" s="238"/>
      <c r="B121" s="308" t="s">
        <v>113</v>
      </c>
      <c r="C121" s="305" t="s">
        <v>37</v>
      </c>
      <c r="D121" s="306">
        <v>1</v>
      </c>
      <c r="E121" s="307">
        <v>7800</v>
      </c>
      <c r="F121" s="265">
        <v>7800</v>
      </c>
    </row>
    <row r="122" spans="1:6" s="23" customFormat="1" ht="15.75" hidden="1">
      <c r="A122" s="238"/>
      <c r="B122" s="308" t="s">
        <v>114</v>
      </c>
      <c r="C122" s="305" t="s">
        <v>37</v>
      </c>
      <c r="D122" s="306">
        <v>1</v>
      </c>
      <c r="E122" s="307">
        <v>8800</v>
      </c>
      <c r="F122" s="265">
        <v>8800</v>
      </c>
    </row>
    <row r="123" spans="1:6" s="23" customFormat="1" ht="15.75" hidden="1">
      <c r="A123" s="238"/>
      <c r="B123" s="304" t="s">
        <v>0</v>
      </c>
      <c r="C123" s="305"/>
      <c r="D123" s="306"/>
      <c r="E123" s="307"/>
      <c r="F123" s="314">
        <f>SUM(F117:F122)</f>
        <v>102400</v>
      </c>
    </row>
    <row r="124" spans="1:6" s="23" customFormat="1" ht="15.75" hidden="1">
      <c r="A124" s="238"/>
      <c r="B124" s="304" t="s">
        <v>115</v>
      </c>
      <c r="C124" s="305"/>
      <c r="D124" s="306"/>
      <c r="E124" s="307"/>
      <c r="F124" s="265"/>
    </row>
    <row r="125" spans="1:6" s="23" customFormat="1" ht="15.75" hidden="1">
      <c r="A125" s="238"/>
      <c r="B125" s="308" t="s">
        <v>116</v>
      </c>
      <c r="C125" s="305" t="s">
        <v>37</v>
      </c>
      <c r="D125" s="306">
        <v>50</v>
      </c>
      <c r="E125" s="307">
        <v>25</v>
      </c>
      <c r="F125" s="265">
        <v>1250</v>
      </c>
    </row>
    <row r="126" spans="1:6" s="23" customFormat="1" ht="15.75" hidden="1">
      <c r="A126" s="238"/>
      <c r="B126" s="304" t="s">
        <v>0</v>
      </c>
      <c r="C126" s="305"/>
      <c r="D126" s="306"/>
      <c r="E126" s="307"/>
      <c r="F126" s="314">
        <v>1250</v>
      </c>
    </row>
    <row r="127" spans="1:6" s="23" customFormat="1" ht="15.75" hidden="1">
      <c r="A127" s="238"/>
      <c r="B127" s="304" t="s">
        <v>117</v>
      </c>
      <c r="C127" s="305" t="s">
        <v>118</v>
      </c>
      <c r="D127" s="306">
        <v>700</v>
      </c>
      <c r="E127" s="307">
        <v>34.5</v>
      </c>
      <c r="F127" s="265">
        <v>24150</v>
      </c>
    </row>
    <row r="128" spans="1:6" s="23" customFormat="1" ht="15.75" hidden="1">
      <c r="A128" s="238"/>
      <c r="B128" s="304" t="s">
        <v>119</v>
      </c>
      <c r="C128" s="305" t="s">
        <v>37</v>
      </c>
      <c r="D128" s="306">
        <v>5</v>
      </c>
      <c r="E128" s="307">
        <v>210</v>
      </c>
      <c r="F128" s="265">
        <v>1050</v>
      </c>
    </row>
    <row r="129" spans="1:6" s="23" customFormat="1" ht="15.75" hidden="1">
      <c r="A129" s="238"/>
      <c r="B129" s="315"/>
      <c r="C129" s="305"/>
      <c r="D129" s="306"/>
      <c r="E129" s="307"/>
      <c r="F129" s="314">
        <f>SUM(F116:F128)</f>
        <v>234810</v>
      </c>
    </row>
    <row r="130" spans="1:6" s="23" customFormat="1" ht="20.25" hidden="1">
      <c r="A130" s="238"/>
      <c r="B130" s="316"/>
      <c r="C130" s="263"/>
      <c r="D130" s="263"/>
      <c r="E130" s="317" t="s">
        <v>120</v>
      </c>
      <c r="F130" s="318">
        <v>93903</v>
      </c>
    </row>
    <row r="131" spans="1:6" s="23" customFormat="1" ht="15.75">
      <c r="A131" s="319"/>
      <c r="B131" s="258"/>
      <c r="C131" s="320"/>
      <c r="D131" s="320"/>
      <c r="E131" s="320"/>
      <c r="F131" s="321"/>
    </row>
    <row r="132" spans="1:6" s="23" customFormat="1" ht="15.75">
      <c r="A132" s="319"/>
      <c r="B132" s="322"/>
      <c r="C132" s="236"/>
      <c r="D132" s="236"/>
      <c r="E132" s="259"/>
      <c r="F132" s="259"/>
    </row>
    <row r="133" spans="1:6" s="23" customFormat="1" ht="15.75">
      <c r="A133" s="319"/>
      <c r="B133" s="258" t="s">
        <v>1</v>
      </c>
      <c r="C133" s="236"/>
      <c r="D133" s="236"/>
      <c r="E133" s="259"/>
      <c r="F133" s="259"/>
    </row>
    <row r="134" spans="1:6" s="23" customFormat="1" ht="15.75">
      <c r="A134" s="319"/>
      <c r="B134" s="258" t="s">
        <v>121</v>
      </c>
      <c r="C134" s="236"/>
      <c r="D134" s="236"/>
      <c r="E134" s="259"/>
      <c r="F134" s="259"/>
    </row>
    <row r="135" spans="1:6" s="23" customFormat="1" ht="15.75">
      <c r="A135" s="22"/>
      <c r="B135" s="20"/>
      <c r="C135" s="19"/>
      <c r="D135" s="19"/>
      <c r="E135" s="21"/>
      <c r="F135" s="21"/>
    </row>
    <row r="136" spans="1:6" s="23" customFormat="1" ht="15.75">
      <c r="A136" s="22"/>
      <c r="B136" s="20"/>
      <c r="C136" s="19"/>
      <c r="D136" s="19"/>
      <c r="E136" s="21"/>
      <c r="F136" s="21"/>
    </row>
    <row r="137" spans="1:6" s="23" customFormat="1" ht="15.75">
      <c r="A137" s="22"/>
      <c r="B137" s="20"/>
      <c r="C137" s="19"/>
      <c r="D137" s="19"/>
      <c r="E137" s="21"/>
      <c r="F137" s="21"/>
    </row>
    <row r="138" spans="1:6" s="23" customFormat="1" ht="15.75">
      <c r="A138" s="22"/>
      <c r="B138" s="20"/>
      <c r="C138" s="19"/>
      <c r="D138" s="19"/>
      <c r="E138" s="21"/>
      <c r="F138" s="21"/>
    </row>
    <row r="139" spans="1:6" s="23" customFormat="1" ht="15.75">
      <c r="A139" s="22"/>
      <c r="B139" s="20"/>
      <c r="C139" s="19"/>
      <c r="D139" s="19"/>
      <c r="E139" s="21"/>
      <c r="F139" s="21"/>
    </row>
    <row r="140" spans="2:6" s="23" customFormat="1" ht="15.75">
      <c r="B140" s="20"/>
      <c r="C140" s="19"/>
      <c r="D140" s="19"/>
      <c r="E140" s="21"/>
      <c r="F140" s="21"/>
    </row>
    <row r="141" spans="2:6" s="23" customFormat="1" ht="15.75">
      <c r="B141" s="20"/>
      <c r="C141" s="19"/>
      <c r="D141" s="19"/>
      <c r="E141" s="21"/>
      <c r="F141" s="21"/>
    </row>
    <row r="142" spans="2:6" s="23" customFormat="1" ht="15.75">
      <c r="B142" s="20"/>
      <c r="C142" s="19"/>
      <c r="D142" s="19"/>
      <c r="E142" s="21"/>
      <c r="F142" s="21"/>
    </row>
    <row r="143" spans="2:6" s="23" customFormat="1" ht="15.75">
      <c r="B143" s="20"/>
      <c r="C143" s="19"/>
      <c r="D143" s="19"/>
      <c r="E143" s="21"/>
      <c r="F143" s="21"/>
    </row>
    <row r="144" spans="2:6" s="23" customFormat="1" ht="15.75">
      <c r="B144" s="20"/>
      <c r="C144" s="19"/>
      <c r="D144" s="19"/>
      <c r="E144" s="21"/>
      <c r="F144" s="21"/>
    </row>
    <row r="145" spans="2:6" s="23" customFormat="1" ht="15.75">
      <c r="B145" s="20"/>
      <c r="C145" s="19"/>
      <c r="D145" s="19"/>
      <c r="E145" s="21"/>
      <c r="F145" s="21"/>
    </row>
    <row r="146" spans="2:6" s="23" customFormat="1" ht="15.75">
      <c r="B146" s="20"/>
      <c r="C146" s="19"/>
      <c r="D146" s="19"/>
      <c r="E146" s="21"/>
      <c r="F146" s="21"/>
    </row>
    <row r="147" spans="2:6" s="23" customFormat="1" ht="15.75">
      <c r="B147" s="20"/>
      <c r="C147" s="19"/>
      <c r="D147" s="19"/>
      <c r="E147" s="21"/>
      <c r="F147" s="21"/>
    </row>
    <row r="148" spans="2:6" s="23" customFormat="1" ht="15.75">
      <c r="B148" s="20"/>
      <c r="C148" s="19"/>
      <c r="D148" s="19"/>
      <c r="E148" s="21"/>
      <c r="F148" s="21"/>
    </row>
    <row r="149" spans="2:6" s="23" customFormat="1" ht="15.75">
      <c r="B149" s="20"/>
      <c r="C149" s="19"/>
      <c r="D149" s="19"/>
      <c r="E149" s="21"/>
      <c r="F149" s="21"/>
    </row>
    <row r="150" spans="2:6" s="23" customFormat="1" ht="15.75">
      <c r="B150" s="20"/>
      <c r="C150" s="19"/>
      <c r="D150" s="19"/>
      <c r="E150" s="21"/>
      <c r="F150" s="21"/>
    </row>
    <row r="151" spans="2:6" s="23" customFormat="1" ht="15.75">
      <c r="B151" s="20"/>
      <c r="C151" s="19"/>
      <c r="D151" s="19"/>
      <c r="E151" s="21"/>
      <c r="F151" s="21"/>
    </row>
    <row r="152" spans="2:6" s="23" customFormat="1" ht="15.75">
      <c r="B152" s="20"/>
      <c r="C152" s="19"/>
      <c r="D152" s="19"/>
      <c r="E152" s="21"/>
      <c r="F152" s="21"/>
    </row>
    <row r="153" spans="2:6" s="23" customFormat="1" ht="15.75">
      <c r="B153" s="20"/>
      <c r="C153" s="19"/>
      <c r="D153" s="19"/>
      <c r="E153" s="21"/>
      <c r="F153" s="21"/>
    </row>
    <row r="154" spans="2:6" s="23" customFormat="1" ht="15.75">
      <c r="B154" s="20"/>
      <c r="C154" s="19"/>
      <c r="D154" s="19"/>
      <c r="E154" s="21"/>
      <c r="F154" s="21"/>
    </row>
    <row r="155" spans="2:6" s="23" customFormat="1" ht="15.75">
      <c r="B155" s="20"/>
      <c r="C155" s="19"/>
      <c r="D155" s="19"/>
      <c r="E155" s="21"/>
      <c r="F155" s="21"/>
    </row>
    <row r="156" spans="2:6" s="23" customFormat="1" ht="15.75">
      <c r="B156" s="20"/>
      <c r="C156" s="19"/>
      <c r="D156" s="19"/>
      <c r="E156" s="21"/>
      <c r="F156" s="21"/>
    </row>
    <row r="157" spans="1:6" s="23" customFormat="1" ht="15.75">
      <c r="A157" s="41"/>
      <c r="B157" s="20"/>
      <c r="C157" s="19"/>
      <c r="D157" s="19"/>
      <c r="E157" s="21"/>
      <c r="F157" s="21"/>
    </row>
    <row r="158" spans="2:6" s="23" customFormat="1" ht="15.75">
      <c r="B158" s="20"/>
      <c r="C158" s="19"/>
      <c r="D158" s="19"/>
      <c r="E158" s="21"/>
      <c r="F158" s="21"/>
    </row>
    <row r="159" spans="1:6" s="23" customFormat="1" ht="15.75">
      <c r="A159" s="19"/>
      <c r="B159" s="20"/>
      <c r="C159" s="19"/>
      <c r="D159" s="19"/>
      <c r="E159" s="21"/>
      <c r="F159" s="21"/>
    </row>
    <row r="160" spans="1:6" s="23" customFormat="1" ht="15.75">
      <c r="A160" s="19"/>
      <c r="B160" s="20"/>
      <c r="C160" s="19"/>
      <c r="D160" s="19"/>
      <c r="E160" s="21"/>
      <c r="F160" s="21"/>
    </row>
    <row r="161" spans="1:6" s="23" customFormat="1" ht="15.75">
      <c r="A161" s="19"/>
      <c r="B161" s="20"/>
      <c r="C161" s="19"/>
      <c r="D161" s="19"/>
      <c r="E161" s="21"/>
      <c r="F161" s="21"/>
    </row>
    <row r="162" spans="1:6" s="23" customFormat="1" ht="51" customHeight="1">
      <c r="A162" s="19"/>
      <c r="B162" s="20"/>
      <c r="C162" s="19"/>
      <c r="D162" s="19"/>
      <c r="E162" s="21"/>
      <c r="F162" s="21"/>
    </row>
  </sheetData>
  <sheetProtection selectLockedCells="1" selectUnlockedCells="1"/>
  <mergeCells count="10">
    <mergeCell ref="B60:F60"/>
    <mergeCell ref="B64:F64"/>
    <mergeCell ref="B104:E104"/>
    <mergeCell ref="A1:F1"/>
    <mergeCell ref="A2:F2"/>
    <mergeCell ref="B5:F5"/>
    <mergeCell ref="B17:F17"/>
    <mergeCell ref="B53:F53"/>
    <mergeCell ref="B59:E59"/>
    <mergeCell ref="B3:G3"/>
  </mergeCells>
  <printOptions/>
  <pageMargins left="1.18125" right="0.19652777777777777" top="0.7875" bottom="0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7" sqref="C7:E7"/>
    </sheetView>
  </sheetViews>
  <sheetFormatPr defaultColWidth="8.875" defaultRowHeight="12.75"/>
  <cols>
    <col min="1" max="1" width="16.125" style="66" customWidth="1"/>
    <col min="2" max="2" width="51.125" style="66" customWidth="1"/>
    <col min="3" max="3" width="17.375" style="23" customWidth="1"/>
    <col min="4" max="4" width="14.875" style="66" customWidth="1"/>
    <col min="5" max="5" width="17.75390625" style="66" customWidth="1"/>
    <col min="6" max="16384" width="8.875" style="66" customWidth="1"/>
  </cols>
  <sheetData>
    <row r="1" spans="1:3" ht="18.75">
      <c r="A1" s="332" t="s">
        <v>460</v>
      </c>
      <c r="B1" s="332"/>
      <c r="C1" s="332"/>
    </row>
    <row r="2" spans="1:3" s="3" customFormat="1" ht="23.25" customHeight="1">
      <c r="A2" s="323" t="s">
        <v>461</v>
      </c>
      <c r="B2" s="323"/>
      <c r="C2" s="323"/>
    </row>
    <row r="3" s="6" customFormat="1" ht="14.25" customHeight="1">
      <c r="B3" s="6" t="s">
        <v>488</v>
      </c>
    </row>
    <row r="4" spans="1:5" s="6" customFormat="1" ht="41.25" customHeight="1">
      <c r="A4" s="342" t="s">
        <v>6</v>
      </c>
      <c r="B4" s="342"/>
      <c r="C4" s="185" t="s">
        <v>486</v>
      </c>
      <c r="D4" s="185" t="s">
        <v>487</v>
      </c>
      <c r="E4" s="185" t="s">
        <v>485</v>
      </c>
    </row>
    <row r="5" spans="1:5" s="6" customFormat="1" ht="25.5" customHeight="1">
      <c r="A5" s="365" t="s">
        <v>489</v>
      </c>
      <c r="B5" s="365"/>
      <c r="C5" s="233">
        <f>'210'!C5*30%</f>
        <v>1435279.5</v>
      </c>
      <c r="D5" s="233">
        <f>'210'!D5*30%</f>
        <v>258525</v>
      </c>
      <c r="E5" s="233">
        <f>'210'!E5*30%</f>
        <v>270660</v>
      </c>
    </row>
    <row r="6" spans="1:5" s="3" customFormat="1" ht="61.5" customHeight="1">
      <c r="A6" s="402" t="s">
        <v>462</v>
      </c>
      <c r="B6" s="402"/>
      <c r="C6" s="234">
        <f>'210'!C5*0.2%</f>
        <v>9568.53</v>
      </c>
      <c r="D6" s="234">
        <f>'210'!D5*0.2%</f>
        <v>1723.5</v>
      </c>
      <c r="E6" s="234">
        <f>'210'!E5*0.2%</f>
        <v>1804.4</v>
      </c>
    </row>
    <row r="7" spans="1:5" s="3" customFormat="1" ht="24" customHeight="1">
      <c r="A7" s="343" t="s">
        <v>32</v>
      </c>
      <c r="B7" s="343"/>
      <c r="C7" s="229">
        <f>SUM(C5:C6)</f>
        <v>1444848.03</v>
      </c>
      <c r="D7" s="229">
        <f>SUM(D5:D6)</f>
        <v>260248.5</v>
      </c>
      <c r="E7" s="229">
        <f>SUM(E5:E6)</f>
        <v>272464.4</v>
      </c>
    </row>
    <row r="8" s="3" customFormat="1" ht="15.75">
      <c r="C8" s="15"/>
    </row>
    <row r="9" s="3" customFormat="1" ht="15.75">
      <c r="C9" s="15"/>
    </row>
    <row r="10" spans="1:3" s="3" customFormat="1" ht="21" customHeight="1">
      <c r="A10" s="118" t="s">
        <v>170</v>
      </c>
      <c r="B10" s="118"/>
      <c r="C10" s="2"/>
    </row>
    <row r="11" spans="2:3" s="3" customFormat="1" ht="15.75">
      <c r="B11" s="74"/>
      <c r="C11" s="15"/>
    </row>
    <row r="12" spans="2:3" s="3" customFormat="1" ht="15.75">
      <c r="B12" s="74"/>
      <c r="C12" s="15"/>
    </row>
    <row r="13" spans="1:3" s="3" customFormat="1" ht="15.75">
      <c r="A13" s="118" t="s">
        <v>463</v>
      </c>
      <c r="B13" s="118"/>
      <c r="C13" s="2"/>
    </row>
    <row r="14" ht="15.75">
      <c r="C14" s="24"/>
    </row>
    <row r="15" ht="15.75">
      <c r="C15" s="24"/>
    </row>
    <row r="16" ht="15.75">
      <c r="C16" s="24"/>
    </row>
    <row r="17" ht="15.75">
      <c r="C17" s="24"/>
    </row>
    <row r="18" ht="15.75">
      <c r="C18" s="24"/>
    </row>
    <row r="19" ht="15.75">
      <c r="C19" s="24"/>
    </row>
    <row r="20" ht="15.75">
      <c r="C20" s="24"/>
    </row>
    <row r="21" ht="15.75">
      <c r="C21" s="24"/>
    </row>
  </sheetData>
  <sheetProtection selectLockedCells="1" selectUnlockedCells="1"/>
  <mergeCells count="6">
    <mergeCell ref="A6:B6"/>
    <mergeCell ref="A7:B7"/>
    <mergeCell ref="A1:C1"/>
    <mergeCell ref="A2:C2"/>
    <mergeCell ref="A4:B4"/>
    <mergeCell ref="A5:B5"/>
  </mergeCells>
  <printOptions/>
  <pageMargins left="1.18125" right="0.19652777777777777" top="0.7875" bottom="0.393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G5" sqref="G5:H21"/>
    </sheetView>
  </sheetViews>
  <sheetFormatPr defaultColWidth="9.00390625" defaultRowHeight="12.75"/>
  <cols>
    <col min="1" max="1" width="5.00390625" style="23" customWidth="1"/>
    <col min="2" max="2" width="43.25390625" style="18" customWidth="1"/>
    <col min="3" max="3" width="10.00390625" style="18" customWidth="1"/>
    <col min="4" max="5" width="9.125" style="2" customWidth="1"/>
    <col min="6" max="6" width="15.625" style="23" customWidth="1"/>
    <col min="7" max="7" width="15.00390625" style="23" customWidth="1"/>
    <col min="8" max="8" width="14.75390625" style="23" customWidth="1"/>
    <col min="9" max="16384" width="9.125" style="23" customWidth="1"/>
  </cols>
  <sheetData>
    <row r="1" spans="1:6" ht="18.75">
      <c r="A1" s="332" t="s">
        <v>464</v>
      </c>
      <c r="B1" s="332"/>
      <c r="C1" s="332"/>
      <c r="D1" s="332"/>
      <c r="E1" s="332"/>
      <c r="F1" s="332"/>
    </row>
    <row r="2" spans="1:6" ht="15.75">
      <c r="A2" s="332" t="s">
        <v>465</v>
      </c>
      <c r="B2" s="332"/>
      <c r="C2" s="332"/>
      <c r="D2" s="332"/>
      <c r="E2" s="332"/>
      <c r="F2" s="332"/>
    </row>
    <row r="3" spans="1:6" ht="15.75">
      <c r="A3" s="403" t="s">
        <v>466</v>
      </c>
      <c r="B3" s="403"/>
      <c r="C3" s="403"/>
      <c r="D3" s="403"/>
      <c r="E3" s="403"/>
      <c r="F3" s="403"/>
    </row>
    <row r="4" spans="1:6" ht="15.75">
      <c r="A4" s="163"/>
      <c r="B4" s="163" t="s">
        <v>307</v>
      </c>
      <c r="C4" s="163"/>
      <c r="D4" s="163"/>
      <c r="E4" s="163"/>
      <c r="F4" s="163"/>
    </row>
    <row r="5" spans="1:8" s="6" customFormat="1" ht="47.25">
      <c r="A5" s="5" t="s">
        <v>34</v>
      </c>
      <c r="B5" s="5" t="s">
        <v>6</v>
      </c>
      <c r="C5" s="5" t="s">
        <v>331</v>
      </c>
      <c r="D5" s="5" t="s">
        <v>332</v>
      </c>
      <c r="E5" s="5" t="s">
        <v>333</v>
      </c>
      <c r="F5" s="196" t="s">
        <v>485</v>
      </c>
      <c r="G5" s="185" t="s">
        <v>486</v>
      </c>
      <c r="H5" s="185" t="s">
        <v>487</v>
      </c>
    </row>
    <row r="6" spans="1:8" s="2" customFormat="1" ht="15.75">
      <c r="A6" s="7">
        <v>1</v>
      </c>
      <c r="B6" s="43" t="s">
        <v>335</v>
      </c>
      <c r="C6" s="7">
        <v>2</v>
      </c>
      <c r="D6" s="7">
        <v>24</v>
      </c>
      <c r="E6" s="7">
        <v>2</v>
      </c>
      <c r="F6" s="235"/>
      <c r="G6" s="191"/>
      <c r="H6" s="191"/>
    </row>
    <row r="7" spans="1:8" s="2" customFormat="1" ht="15.75" hidden="1">
      <c r="A7" s="7"/>
      <c r="B7" s="43"/>
      <c r="C7" s="7"/>
      <c r="D7" s="7"/>
      <c r="E7" s="7"/>
      <c r="F7" s="235"/>
      <c r="G7" s="191"/>
      <c r="H7" s="191"/>
    </row>
    <row r="8" spans="1:8" s="2" customFormat="1" ht="15.75" customHeight="1">
      <c r="A8" s="178"/>
      <c r="B8" s="178" t="s">
        <v>334</v>
      </c>
      <c r="C8" s="162"/>
      <c r="D8" s="162"/>
      <c r="E8" s="178"/>
      <c r="F8" s="222">
        <v>5000</v>
      </c>
      <c r="G8" s="191"/>
      <c r="H8" s="191"/>
    </row>
    <row r="9" spans="1:8" s="2" customFormat="1" ht="15.75" hidden="1">
      <c r="A9" s="7">
        <v>1</v>
      </c>
      <c r="B9" s="43" t="s">
        <v>335</v>
      </c>
      <c r="C9" s="7">
        <v>2</v>
      </c>
      <c r="D9" s="7">
        <v>32</v>
      </c>
      <c r="E9" s="7">
        <v>2</v>
      </c>
      <c r="F9" s="235">
        <v>3200</v>
      </c>
      <c r="G9" s="191"/>
      <c r="H9" s="191"/>
    </row>
    <row r="10" spans="1:8" s="2" customFormat="1" ht="15.75" hidden="1">
      <c r="A10" s="7"/>
      <c r="B10" s="43"/>
      <c r="C10" s="7"/>
      <c r="D10" s="7"/>
      <c r="E10" s="7"/>
      <c r="F10" s="235"/>
      <c r="G10" s="191"/>
      <c r="H10" s="191"/>
    </row>
    <row r="11" spans="1:8" s="2" customFormat="1" ht="12.75" customHeight="1" hidden="1">
      <c r="A11" s="335" t="s">
        <v>337</v>
      </c>
      <c r="B11" s="335"/>
      <c r="C11" s="335"/>
      <c r="D11" s="335"/>
      <c r="E11" s="335"/>
      <c r="F11" s="222">
        <f>SUM(F9)</f>
        <v>3200</v>
      </c>
      <c r="G11" s="191"/>
      <c r="H11" s="191"/>
    </row>
    <row r="12" spans="1:8" s="2" customFormat="1" ht="15.75" hidden="1">
      <c r="A12" s="7">
        <v>1</v>
      </c>
      <c r="B12" s="43" t="s">
        <v>335</v>
      </c>
      <c r="C12" s="7">
        <v>1</v>
      </c>
      <c r="D12" s="7">
        <v>12</v>
      </c>
      <c r="E12" s="7">
        <v>1</v>
      </c>
      <c r="F12" s="235">
        <f>D12*E12*100*C12</f>
        <v>1200</v>
      </c>
      <c r="G12" s="191"/>
      <c r="H12" s="191"/>
    </row>
    <row r="13" spans="1:8" s="2" customFormat="1" ht="15.75" hidden="1">
      <c r="A13" s="7"/>
      <c r="B13" s="43"/>
      <c r="C13" s="7"/>
      <c r="D13" s="7"/>
      <c r="E13" s="7"/>
      <c r="F13" s="235"/>
      <c r="G13" s="191"/>
      <c r="H13" s="191"/>
    </row>
    <row r="14" spans="1:8" s="2" customFormat="1" ht="12.75" customHeight="1" hidden="1">
      <c r="A14" s="335" t="s">
        <v>338</v>
      </c>
      <c r="B14" s="335"/>
      <c r="C14" s="335"/>
      <c r="D14" s="335"/>
      <c r="E14" s="335"/>
      <c r="F14" s="222">
        <f>SUM(F12)</f>
        <v>1200</v>
      </c>
      <c r="G14" s="191"/>
      <c r="H14" s="191"/>
    </row>
    <row r="15" spans="1:8" s="2" customFormat="1" ht="15.75" hidden="1">
      <c r="A15" s="7">
        <v>1</v>
      </c>
      <c r="B15" s="43" t="s">
        <v>335</v>
      </c>
      <c r="C15" s="7">
        <v>1</v>
      </c>
      <c r="D15" s="7">
        <v>12</v>
      </c>
      <c r="E15" s="7">
        <v>1</v>
      </c>
      <c r="F15" s="235">
        <v>1200</v>
      </c>
      <c r="G15" s="191"/>
      <c r="H15" s="191"/>
    </row>
    <row r="16" spans="1:8" ht="15.75" hidden="1">
      <c r="A16" s="25"/>
      <c r="B16" s="16"/>
      <c r="C16" s="25"/>
      <c r="D16" s="7"/>
      <c r="E16" s="7"/>
      <c r="F16" s="221"/>
      <c r="G16" s="192"/>
      <c r="H16" s="192"/>
    </row>
    <row r="17" spans="1:8" ht="12.75" customHeight="1" hidden="1">
      <c r="A17" s="335" t="s">
        <v>414</v>
      </c>
      <c r="B17" s="335"/>
      <c r="C17" s="335"/>
      <c r="D17" s="335"/>
      <c r="E17" s="335"/>
      <c r="F17" s="222">
        <f>SUM(F15)</f>
        <v>1200</v>
      </c>
      <c r="G17" s="192"/>
      <c r="H17" s="192"/>
    </row>
    <row r="18" spans="1:8" ht="15.75">
      <c r="A18" s="25"/>
      <c r="B18" s="43" t="s">
        <v>335</v>
      </c>
      <c r="C18" s="7">
        <v>2</v>
      </c>
      <c r="D18" s="7">
        <v>24</v>
      </c>
      <c r="E18" s="7">
        <v>2</v>
      </c>
      <c r="F18" s="200"/>
      <c r="G18" s="192"/>
      <c r="H18" s="192"/>
    </row>
    <row r="19" spans="1:8" ht="15.75">
      <c r="A19" s="25"/>
      <c r="B19" s="179" t="s">
        <v>336</v>
      </c>
      <c r="C19" s="115"/>
      <c r="D19" s="7"/>
      <c r="E19" s="7"/>
      <c r="F19" s="223"/>
      <c r="G19" s="192"/>
      <c r="H19" s="192"/>
    </row>
    <row r="20" spans="1:8" ht="15.75">
      <c r="A20" s="25"/>
      <c r="B20" s="179"/>
      <c r="C20" s="115"/>
      <c r="D20" s="7"/>
      <c r="E20" s="7"/>
      <c r="F20" s="223"/>
      <c r="G20" s="192"/>
      <c r="H20" s="192"/>
    </row>
    <row r="21" spans="1:8" ht="15.75">
      <c r="A21" s="25"/>
      <c r="B21" s="179" t="s">
        <v>467</v>
      </c>
      <c r="C21" s="13"/>
      <c r="D21" s="13"/>
      <c r="E21" s="13"/>
      <c r="F21" s="223">
        <v>5000</v>
      </c>
      <c r="G21" s="192"/>
      <c r="H21" s="192"/>
    </row>
    <row r="22" spans="2:6" ht="40.5" customHeight="1">
      <c r="B22" s="18" t="s">
        <v>1</v>
      </c>
      <c r="D22" s="323"/>
      <c r="E22" s="323"/>
      <c r="F22" s="24"/>
    </row>
    <row r="23" ht="19.5" customHeight="1">
      <c r="F23" s="24"/>
    </row>
    <row r="24" ht="21" customHeight="1">
      <c r="B24" s="18" t="s">
        <v>468</v>
      </c>
    </row>
  </sheetData>
  <sheetProtection selectLockedCells="1" selectUnlockedCells="1"/>
  <mergeCells count="7">
    <mergeCell ref="D22:E22"/>
    <mergeCell ref="A1:F1"/>
    <mergeCell ref="A2:F2"/>
    <mergeCell ref="A3:F3"/>
    <mergeCell ref="A11:E11"/>
    <mergeCell ref="A14:E14"/>
    <mergeCell ref="A17:E17"/>
  </mergeCells>
  <printOptions/>
  <pageMargins left="0.7875" right="0" top="0.9840277777777777" bottom="0.393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C8" sqref="C8:E8"/>
    </sheetView>
  </sheetViews>
  <sheetFormatPr defaultColWidth="8.875" defaultRowHeight="12.75"/>
  <cols>
    <col min="1" max="1" width="5.375" style="66" customWidth="1"/>
    <col min="2" max="2" width="65.875" style="66" customWidth="1"/>
    <col min="3" max="3" width="18.125" style="23" customWidth="1"/>
    <col min="4" max="4" width="13.625" style="66" customWidth="1"/>
    <col min="5" max="5" width="13.00390625" style="66" customWidth="1"/>
    <col min="6" max="16384" width="8.875" style="66" customWidth="1"/>
  </cols>
  <sheetData>
    <row r="1" spans="1:3" ht="18.75">
      <c r="A1" s="332" t="s">
        <v>464</v>
      </c>
      <c r="B1" s="332"/>
      <c r="C1" s="332"/>
    </row>
    <row r="2" spans="1:3" s="3" customFormat="1" ht="23.25" customHeight="1">
      <c r="A2" s="323" t="s">
        <v>465</v>
      </c>
      <c r="B2" s="323"/>
      <c r="C2" s="323"/>
    </row>
    <row r="3" s="6" customFormat="1" ht="14.25" customHeight="1">
      <c r="B3" s="6" t="s">
        <v>488</v>
      </c>
    </row>
    <row r="4" spans="1:5" s="6" customFormat="1" ht="46.5" customHeight="1">
      <c r="A4" s="342" t="s">
        <v>6</v>
      </c>
      <c r="B4" s="401"/>
      <c r="C4" s="185" t="s">
        <v>486</v>
      </c>
      <c r="D4" s="185" t="s">
        <v>487</v>
      </c>
      <c r="E4" s="185" t="s">
        <v>485</v>
      </c>
    </row>
    <row r="5" spans="1:5" s="6" customFormat="1" ht="31.5" customHeight="1">
      <c r="A5" s="5">
        <v>1</v>
      </c>
      <c r="B5" s="219" t="s">
        <v>470</v>
      </c>
      <c r="C5" s="185">
        <f>'212 сут.'!F21</f>
        <v>5000</v>
      </c>
      <c r="D5" s="187"/>
      <c r="E5" s="187"/>
    </row>
    <row r="6" spans="1:5" s="6" customFormat="1" ht="31.5" customHeight="1" hidden="1">
      <c r="A6" s="103">
        <v>3</v>
      </c>
      <c r="B6" s="180" t="s">
        <v>471</v>
      </c>
      <c r="C6" s="185"/>
      <c r="D6" s="187"/>
      <c r="E6" s="187"/>
    </row>
    <row r="7" spans="1:5" s="6" customFormat="1" ht="31.5" customHeight="1">
      <c r="A7" s="103"/>
      <c r="B7" s="180"/>
      <c r="C7" s="185"/>
      <c r="D7" s="187"/>
      <c r="E7" s="187"/>
    </row>
    <row r="8" spans="1:5" s="3" customFormat="1" ht="21" customHeight="1">
      <c r="A8" s="343" t="s">
        <v>469</v>
      </c>
      <c r="B8" s="352"/>
      <c r="C8" s="188">
        <f>SUM(C5:C7)</f>
        <v>5000</v>
      </c>
      <c r="D8" s="188">
        <f>SUM(D5:D7)</f>
        <v>0</v>
      </c>
      <c r="E8" s="188">
        <f>SUM(E5:E7)</f>
        <v>0</v>
      </c>
    </row>
    <row r="9" s="3" customFormat="1" ht="15.75">
      <c r="C9" s="15"/>
    </row>
    <row r="10" spans="2:3" s="3" customFormat="1" ht="15.75">
      <c r="B10" s="74"/>
      <c r="C10" s="15"/>
    </row>
    <row r="11" spans="1:3" s="3" customFormat="1" ht="21" customHeight="1">
      <c r="A11" s="341" t="s">
        <v>170</v>
      </c>
      <c r="B11" s="341"/>
      <c r="C11" s="2"/>
    </row>
    <row r="12" spans="2:3" s="3" customFormat="1" ht="15.75">
      <c r="B12" s="74"/>
      <c r="C12" s="15"/>
    </row>
    <row r="13" spans="2:3" s="3" customFormat="1" ht="15.75">
      <c r="B13" s="74"/>
      <c r="C13" s="15"/>
    </row>
    <row r="14" spans="1:3" s="3" customFormat="1" ht="27" customHeight="1">
      <c r="A14" s="341" t="s">
        <v>121</v>
      </c>
      <c r="B14" s="341"/>
      <c r="C14" s="2"/>
    </row>
    <row r="15" s="3" customFormat="1" ht="15.75">
      <c r="C15" s="15"/>
    </row>
    <row r="16" s="3" customFormat="1" ht="15.75">
      <c r="C16" s="15"/>
    </row>
    <row r="17" ht="15.75">
      <c r="C17" s="24"/>
    </row>
    <row r="18" ht="15.75">
      <c r="C18" s="24"/>
    </row>
    <row r="19" ht="15.75">
      <c r="C19" s="24"/>
    </row>
    <row r="20" ht="15.75">
      <c r="C20" s="24"/>
    </row>
    <row r="21" ht="15.75">
      <c r="C21" s="24"/>
    </row>
    <row r="22" ht="15.75">
      <c r="C22" s="24"/>
    </row>
    <row r="23" ht="15.75">
      <c r="C23" s="24"/>
    </row>
    <row r="24" ht="15.75">
      <c r="C24" s="24"/>
    </row>
  </sheetData>
  <sheetProtection selectLockedCells="1" selectUnlockedCells="1"/>
  <mergeCells count="6">
    <mergeCell ref="A11:B11"/>
    <mergeCell ref="A14:B14"/>
    <mergeCell ref="A1:C1"/>
    <mergeCell ref="A2:C2"/>
    <mergeCell ref="A4:B4"/>
    <mergeCell ref="A8:B8"/>
  </mergeCells>
  <printOptions/>
  <pageMargins left="0.9840277777777777" right="0" top="0.7875" bottom="0.19652777777777777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8" sqref="C8:E8"/>
    </sheetView>
  </sheetViews>
  <sheetFormatPr defaultColWidth="8.875" defaultRowHeight="12.75"/>
  <cols>
    <col min="1" max="1" width="15.25390625" style="66" customWidth="1"/>
    <col min="2" max="2" width="51.125" style="66" customWidth="1"/>
    <col min="3" max="3" width="18.125" style="23" customWidth="1"/>
    <col min="4" max="4" width="15.625" style="66" customWidth="1"/>
    <col min="5" max="5" width="16.875" style="66" customWidth="1"/>
    <col min="6" max="16384" width="8.875" style="66" customWidth="1"/>
  </cols>
  <sheetData>
    <row r="1" spans="1:3" ht="18.75">
      <c r="A1" s="332" t="s">
        <v>472</v>
      </c>
      <c r="B1" s="332"/>
      <c r="C1" s="332"/>
    </row>
    <row r="2" spans="1:3" s="3" customFormat="1" ht="23.25" customHeight="1">
      <c r="A2" s="323" t="s">
        <v>473</v>
      </c>
      <c r="B2" s="323"/>
      <c r="C2" s="323"/>
    </row>
    <row r="3" s="6" customFormat="1" ht="14.25" customHeight="1">
      <c r="B3" s="6" t="s">
        <v>488</v>
      </c>
    </row>
    <row r="4" spans="1:5" s="6" customFormat="1" ht="45.75" customHeight="1">
      <c r="A4" s="338" t="s">
        <v>6</v>
      </c>
      <c r="B4" s="370"/>
      <c r="C4" s="185" t="s">
        <v>486</v>
      </c>
      <c r="D4" s="185" t="s">
        <v>487</v>
      </c>
      <c r="E4" s="185" t="s">
        <v>485</v>
      </c>
    </row>
    <row r="5" spans="1:5" s="6" customFormat="1" ht="22.5" customHeight="1">
      <c r="A5" s="104" t="s">
        <v>474</v>
      </c>
      <c r="B5" s="181" t="s">
        <v>475</v>
      </c>
      <c r="C5" s="186">
        <v>4784265</v>
      </c>
      <c r="D5" s="187">
        <v>861750</v>
      </c>
      <c r="E5" s="187">
        <v>902200</v>
      </c>
    </row>
    <row r="6" spans="1:5" s="6" customFormat="1" ht="22.5" customHeight="1">
      <c r="A6" s="176" t="s">
        <v>476</v>
      </c>
      <c r="B6" s="182" t="s">
        <v>477</v>
      </c>
      <c r="C6" s="186">
        <f>'212 свод'!C8</f>
        <v>5000</v>
      </c>
      <c r="D6" s="186">
        <f>'212 свод'!D8</f>
        <v>0</v>
      </c>
      <c r="E6" s="186">
        <f>'212 свод'!E8</f>
        <v>0</v>
      </c>
    </row>
    <row r="7" spans="1:5" s="6" customFormat="1" ht="22.5" customHeight="1">
      <c r="A7" s="177" t="s">
        <v>478</v>
      </c>
      <c r="B7" s="180" t="s">
        <v>479</v>
      </c>
      <c r="C7" s="186">
        <f>'213'!C7</f>
        <v>1444848.03</v>
      </c>
      <c r="D7" s="186">
        <f>'213'!D7</f>
        <v>260248.5</v>
      </c>
      <c r="E7" s="186">
        <f>'213'!E7</f>
        <v>272464.4</v>
      </c>
    </row>
    <row r="8" spans="1:5" s="3" customFormat="1" ht="21" customHeight="1">
      <c r="A8" s="343" t="s">
        <v>480</v>
      </c>
      <c r="B8" s="352"/>
      <c r="C8" s="188">
        <f>SUM(C5:C7)</f>
        <v>6234113.03</v>
      </c>
      <c r="D8" s="188">
        <f>SUM(D5:D7)</f>
        <v>1121998.5</v>
      </c>
      <c r="E8" s="188">
        <f>SUM(E5:E7)</f>
        <v>1174664.4</v>
      </c>
    </row>
    <row r="9" s="3" customFormat="1" ht="15.75">
      <c r="C9" s="15"/>
    </row>
    <row r="10" s="3" customFormat="1" ht="15.75">
      <c r="C10" s="15"/>
    </row>
    <row r="11" spans="1:3" s="3" customFormat="1" ht="24" customHeight="1">
      <c r="A11" s="341" t="s">
        <v>1</v>
      </c>
      <c r="B11" s="341"/>
      <c r="C11" s="341"/>
    </row>
    <row r="12" s="3" customFormat="1" ht="15.75">
      <c r="C12" s="15"/>
    </row>
    <row r="13" s="3" customFormat="1" ht="15.75">
      <c r="C13" s="15"/>
    </row>
    <row r="14" spans="1:3" ht="15.75">
      <c r="A14" s="66" t="s">
        <v>121</v>
      </c>
      <c r="C14" s="24"/>
    </row>
    <row r="15" ht="15.75">
      <c r="C15" s="24"/>
    </row>
    <row r="16" ht="15.75">
      <c r="C16" s="24"/>
    </row>
    <row r="17" ht="15.75">
      <c r="C17" s="24"/>
    </row>
    <row r="18" ht="15.75">
      <c r="C18" s="24"/>
    </row>
    <row r="19" ht="15.75">
      <c r="C19" s="24"/>
    </row>
    <row r="20" ht="15.75">
      <c r="C20" s="24"/>
    </row>
    <row r="21" ht="15.75">
      <c r="C21" s="24"/>
    </row>
  </sheetData>
  <sheetProtection selectLockedCells="1" selectUnlockedCells="1"/>
  <mergeCells count="5">
    <mergeCell ref="A11:C11"/>
    <mergeCell ref="A1:C1"/>
    <mergeCell ref="A2:C2"/>
    <mergeCell ref="A4:B4"/>
    <mergeCell ref="A8:B8"/>
  </mergeCells>
  <printOptions/>
  <pageMargins left="1.18125" right="0.19652777777777777" top="0.7875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5.25390625" style="2" customWidth="1"/>
    <col min="2" max="2" width="26.625" style="3" customWidth="1"/>
    <col min="3" max="3" width="13.625" style="2" customWidth="1"/>
    <col min="4" max="4" width="9.125" style="2" customWidth="1"/>
    <col min="5" max="6" width="11.125" style="2" customWidth="1"/>
    <col min="7" max="7" width="11.875" style="2" customWidth="1"/>
    <col min="8" max="8" width="10.875" style="2" customWidth="1"/>
    <col min="9" max="9" width="12.875" style="2" customWidth="1"/>
    <col min="10" max="11" width="9.125" style="2" customWidth="1"/>
    <col min="12" max="16384" width="9.125" style="3" customWidth="1"/>
  </cols>
  <sheetData>
    <row r="1" spans="1:11" ht="12.75" customHeight="1">
      <c r="A1" s="323" t="s">
        <v>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</row>
    <row r="2" spans="1:11" ht="12.75" customHeight="1">
      <c r="A2" s="323" t="s">
        <v>3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11" ht="22.5" customHeight="1">
      <c r="A3" s="324" t="s">
        <v>122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</row>
    <row r="5" spans="2:4" ht="12.75" customHeight="1">
      <c r="B5" s="336" t="s">
        <v>123</v>
      </c>
      <c r="C5" s="336"/>
      <c r="D5" s="336"/>
    </row>
    <row r="6" spans="1:9" s="6" customFormat="1" ht="78.75">
      <c r="A6" s="5" t="s">
        <v>5</v>
      </c>
      <c r="B6" s="5" t="s">
        <v>124</v>
      </c>
      <c r="C6" s="42" t="s">
        <v>125</v>
      </c>
      <c r="D6" s="5" t="s">
        <v>126</v>
      </c>
      <c r="E6" s="5" t="s">
        <v>127</v>
      </c>
      <c r="F6" s="5" t="s">
        <v>128</v>
      </c>
      <c r="G6" s="5" t="s">
        <v>129</v>
      </c>
      <c r="H6" s="5" t="s">
        <v>130</v>
      </c>
      <c r="I6" s="5" t="s">
        <v>131</v>
      </c>
    </row>
    <row r="7" spans="1:9" ht="15.75" hidden="1">
      <c r="A7" s="7">
        <v>1</v>
      </c>
      <c r="B7" s="43" t="s">
        <v>132</v>
      </c>
      <c r="C7" s="44"/>
      <c r="D7" s="45"/>
      <c r="E7" s="45">
        <v>1650</v>
      </c>
      <c r="F7" s="45">
        <v>1950</v>
      </c>
      <c r="G7" s="45">
        <v>3600</v>
      </c>
      <c r="H7" s="46">
        <v>15</v>
      </c>
      <c r="I7" s="46">
        <v>53928</v>
      </c>
    </row>
    <row r="8" spans="1:9" ht="15.75" hidden="1">
      <c r="A8" s="7">
        <v>2</v>
      </c>
      <c r="B8" s="43" t="s">
        <v>133</v>
      </c>
      <c r="C8" s="44"/>
      <c r="D8" s="45"/>
      <c r="E8" s="45">
        <v>12338</v>
      </c>
      <c r="F8" s="45">
        <v>14582</v>
      </c>
      <c r="G8" s="45">
        <v>26920</v>
      </c>
      <c r="H8" s="46">
        <v>17.1</v>
      </c>
      <c r="I8" s="46">
        <v>458986</v>
      </c>
    </row>
    <row r="9" spans="1:9" ht="15.75" hidden="1">
      <c r="A9" s="7">
        <v>3</v>
      </c>
      <c r="B9" s="43" t="s">
        <v>134</v>
      </c>
      <c r="C9" s="44"/>
      <c r="D9" s="45"/>
      <c r="E9" s="45"/>
      <c r="F9" s="45"/>
      <c r="G9" s="45"/>
      <c r="H9" s="46"/>
      <c r="I9" s="46"/>
    </row>
    <row r="10" spans="1:13" ht="15.75" hidden="1">
      <c r="A10" s="7">
        <v>4</v>
      </c>
      <c r="B10" s="43" t="s">
        <v>135</v>
      </c>
      <c r="C10" s="45"/>
      <c r="D10" s="45"/>
      <c r="E10" s="45"/>
      <c r="F10" s="45"/>
      <c r="G10" s="45"/>
      <c r="H10" s="46"/>
      <c r="I10" s="46"/>
      <c r="J10" s="47"/>
      <c r="K10" s="48"/>
      <c r="L10" s="48"/>
      <c r="M10" s="49"/>
    </row>
    <row r="11" spans="1:9" ht="12.75" customHeight="1" hidden="1">
      <c r="A11" s="335" t="s">
        <v>32</v>
      </c>
      <c r="B11" s="335"/>
      <c r="C11" s="335"/>
      <c r="D11" s="335"/>
      <c r="E11" s="335"/>
      <c r="F11" s="335"/>
      <c r="G11" s="335"/>
      <c r="H11" s="335"/>
      <c r="I11" s="51">
        <f>SUM(I7:I10)</f>
        <v>512914</v>
      </c>
    </row>
    <row r="12" spans="1:9" ht="15.75">
      <c r="A12" s="52"/>
      <c r="B12" s="52"/>
      <c r="C12" s="52"/>
      <c r="D12" s="52"/>
      <c r="E12" s="52"/>
      <c r="F12" s="52"/>
      <c r="G12" s="52"/>
      <c r="H12" s="52"/>
      <c r="I12" s="53"/>
    </row>
    <row r="13" spans="2:9" ht="15.75">
      <c r="B13" s="54"/>
      <c r="C13" s="55"/>
      <c r="H13" s="15"/>
      <c r="I13" s="15"/>
    </row>
    <row r="14" spans="2:9" ht="12.75" customHeight="1">
      <c r="B14" s="336" t="s">
        <v>136</v>
      </c>
      <c r="C14" s="336"/>
      <c r="D14" s="336"/>
      <c r="H14" s="15"/>
      <c r="I14" s="15"/>
    </row>
    <row r="15" spans="1:9" s="6" customFormat="1" ht="47.25">
      <c r="A15" s="5" t="s">
        <v>5</v>
      </c>
      <c r="B15" s="5" t="s">
        <v>124</v>
      </c>
      <c r="C15" s="5" t="s">
        <v>137</v>
      </c>
      <c r="D15" s="5" t="s">
        <v>126</v>
      </c>
      <c r="E15" s="5" t="s">
        <v>138</v>
      </c>
      <c r="F15" s="5" t="s">
        <v>9</v>
      </c>
      <c r="G15" s="5" t="s">
        <v>10</v>
      </c>
      <c r="H15" s="56"/>
      <c r="I15" s="56"/>
    </row>
    <row r="16" spans="1:9" s="6" customFormat="1" ht="15.75" hidden="1">
      <c r="A16" s="338">
        <v>1</v>
      </c>
      <c r="B16" s="57" t="s">
        <v>139</v>
      </c>
      <c r="C16" s="5"/>
      <c r="D16" s="5"/>
      <c r="E16" s="58">
        <f>SUM(E17:E20)</f>
        <v>208</v>
      </c>
      <c r="F16" s="58"/>
      <c r="G16" s="59">
        <f>SUM(G17:G20)</f>
        <v>10772.1</v>
      </c>
      <c r="H16" s="56"/>
      <c r="I16" s="56"/>
    </row>
    <row r="17" spans="1:9" ht="15.75" hidden="1">
      <c r="A17" s="338"/>
      <c r="B17" s="60" t="s">
        <v>140</v>
      </c>
      <c r="C17" s="7"/>
      <c r="D17" s="7">
        <v>2.2</v>
      </c>
      <c r="E17" s="7">
        <v>155</v>
      </c>
      <c r="F17" s="9">
        <v>57.5</v>
      </c>
      <c r="G17" s="9">
        <v>8912.5</v>
      </c>
      <c r="H17" s="15"/>
      <c r="I17" s="15"/>
    </row>
    <row r="18" spans="1:9" ht="15.75" hidden="1">
      <c r="A18" s="338"/>
      <c r="B18" s="60" t="s">
        <v>141</v>
      </c>
      <c r="C18" s="7"/>
      <c r="D18" s="7">
        <v>0.2</v>
      </c>
      <c r="E18" s="7">
        <v>35</v>
      </c>
      <c r="F18" s="9">
        <v>20</v>
      </c>
      <c r="G18" s="9">
        <v>700</v>
      </c>
      <c r="H18" s="15"/>
      <c r="I18" s="15"/>
    </row>
    <row r="19" spans="1:9" ht="15.75" hidden="1">
      <c r="A19" s="338"/>
      <c r="B19" s="60" t="s">
        <v>142</v>
      </c>
      <c r="C19" s="7"/>
      <c r="D19" s="7">
        <v>0.05</v>
      </c>
      <c r="E19" s="7">
        <v>14</v>
      </c>
      <c r="F19" s="9">
        <v>118.8</v>
      </c>
      <c r="G19" s="9">
        <v>831.6</v>
      </c>
      <c r="H19" s="15"/>
      <c r="I19" s="15"/>
    </row>
    <row r="20" spans="1:9" ht="15.75" hidden="1">
      <c r="A20" s="338"/>
      <c r="B20" s="60" t="s">
        <v>143</v>
      </c>
      <c r="C20" s="7"/>
      <c r="D20" s="7">
        <v>0.2</v>
      </c>
      <c r="E20" s="7">
        <v>4</v>
      </c>
      <c r="F20" s="9">
        <v>82</v>
      </c>
      <c r="G20" s="9">
        <v>328</v>
      </c>
      <c r="H20" s="15"/>
      <c r="I20" s="15"/>
    </row>
    <row r="21" spans="1:9" ht="15.75" hidden="1">
      <c r="A21" s="338">
        <v>2</v>
      </c>
      <c r="B21" s="43" t="s">
        <v>144</v>
      </c>
      <c r="C21" s="7"/>
      <c r="D21" s="7"/>
      <c r="E21" s="58">
        <f>SUM(E22:E25)</f>
        <v>0</v>
      </c>
      <c r="F21" s="58"/>
      <c r="G21" s="59">
        <f>SUM(G22:G25)</f>
        <v>0</v>
      </c>
      <c r="H21" s="15"/>
      <c r="I21" s="15"/>
    </row>
    <row r="22" spans="1:9" ht="15.75" hidden="1">
      <c r="A22" s="338"/>
      <c r="B22" s="60" t="s">
        <v>140</v>
      </c>
      <c r="C22" s="7"/>
      <c r="D22" s="7"/>
      <c r="E22" s="7">
        <f>ROUND((C22*D22/100),0)</f>
        <v>0</v>
      </c>
      <c r="F22" s="9"/>
      <c r="G22" s="9">
        <f>F22*E22</f>
        <v>0</v>
      </c>
      <c r="H22" s="15"/>
      <c r="I22" s="15"/>
    </row>
    <row r="23" spans="1:9" ht="15.75" hidden="1">
      <c r="A23" s="338"/>
      <c r="B23" s="60" t="s">
        <v>141</v>
      </c>
      <c r="C23" s="7"/>
      <c r="D23" s="7"/>
      <c r="E23" s="7">
        <f>ROUND((C23*D23/100),0)</f>
        <v>0</v>
      </c>
      <c r="F23" s="9"/>
      <c r="G23" s="9">
        <f>F23*E23</f>
        <v>0</v>
      </c>
      <c r="H23" s="15"/>
      <c r="I23" s="15"/>
    </row>
    <row r="24" spans="1:9" ht="15.75" hidden="1">
      <c r="A24" s="338"/>
      <c r="B24" s="60" t="s">
        <v>142</v>
      </c>
      <c r="C24" s="7"/>
      <c r="D24" s="7"/>
      <c r="E24" s="7">
        <f>ROUND((C24*D24/100),0)</f>
        <v>0</v>
      </c>
      <c r="F24" s="9"/>
      <c r="G24" s="9">
        <f>F24*E24</f>
        <v>0</v>
      </c>
      <c r="H24" s="15"/>
      <c r="I24" s="15"/>
    </row>
    <row r="25" spans="1:9" ht="15.75" hidden="1">
      <c r="A25" s="338"/>
      <c r="B25" s="60" t="s">
        <v>143</v>
      </c>
      <c r="C25" s="7"/>
      <c r="D25" s="7"/>
      <c r="E25" s="7">
        <f>ROUND((C25*D25/100),0)</f>
        <v>0</v>
      </c>
      <c r="F25" s="9"/>
      <c r="G25" s="9">
        <f>F25*E25</f>
        <v>0</v>
      </c>
      <c r="H25" s="15"/>
      <c r="I25" s="15"/>
    </row>
    <row r="26" spans="1:9" ht="15.75" hidden="1">
      <c r="A26" s="338">
        <v>4</v>
      </c>
      <c r="B26" s="43" t="s">
        <v>145</v>
      </c>
      <c r="C26" s="7"/>
      <c r="D26" s="7"/>
      <c r="E26" s="58">
        <f>SUM(E27:E30)</f>
        <v>0</v>
      </c>
      <c r="F26" s="58"/>
      <c r="G26" s="59">
        <f>SUM(G27:G30)</f>
        <v>0</v>
      </c>
      <c r="H26" s="15"/>
      <c r="I26" s="15"/>
    </row>
    <row r="27" spans="1:9" ht="15.75" hidden="1">
      <c r="A27" s="338"/>
      <c r="B27" s="60" t="s">
        <v>140</v>
      </c>
      <c r="C27" s="7">
        <f>$G$9</f>
        <v>0</v>
      </c>
      <c r="D27" s="7"/>
      <c r="E27" s="7">
        <f>ROUND((C27*D27/100),0)</f>
        <v>0</v>
      </c>
      <c r="F27" s="9"/>
      <c r="G27" s="9">
        <f>F27*E27</f>
        <v>0</v>
      </c>
      <c r="H27" s="15"/>
      <c r="I27" s="15"/>
    </row>
    <row r="28" spans="1:9" ht="15.75" hidden="1">
      <c r="A28" s="338"/>
      <c r="B28" s="60" t="s">
        <v>141</v>
      </c>
      <c r="C28" s="7">
        <f>$G$9</f>
        <v>0</v>
      </c>
      <c r="D28" s="7"/>
      <c r="E28" s="7">
        <f>ROUND((C28*D28/100),0)</f>
        <v>0</v>
      </c>
      <c r="F28" s="9"/>
      <c r="G28" s="9">
        <f>F28*E28</f>
        <v>0</v>
      </c>
      <c r="H28" s="15"/>
      <c r="I28" s="15"/>
    </row>
    <row r="29" spans="1:9" ht="15.75" hidden="1">
      <c r="A29" s="338"/>
      <c r="B29" s="60" t="s">
        <v>142</v>
      </c>
      <c r="C29" s="7">
        <f>$G$9</f>
        <v>0</v>
      </c>
      <c r="D29" s="7"/>
      <c r="E29" s="7">
        <f>ROUND((C29*D29/100),0)</f>
        <v>0</v>
      </c>
      <c r="F29" s="9"/>
      <c r="G29" s="9">
        <f>F29*E29</f>
        <v>0</v>
      </c>
      <c r="H29" s="15"/>
      <c r="I29" s="15"/>
    </row>
    <row r="30" spans="1:9" ht="15.75" hidden="1">
      <c r="A30" s="338"/>
      <c r="B30" s="60" t="s">
        <v>143</v>
      </c>
      <c r="C30" s="7">
        <f>$G$9</f>
        <v>0</v>
      </c>
      <c r="D30" s="7"/>
      <c r="E30" s="7">
        <f>ROUND((C30*D30/100),0)</f>
        <v>0</v>
      </c>
      <c r="F30" s="9"/>
      <c r="G30" s="9">
        <f>F30*E30</f>
        <v>0</v>
      </c>
      <c r="H30" s="15"/>
      <c r="I30" s="15"/>
    </row>
    <row r="31" spans="1:9" ht="15.75" hidden="1">
      <c r="A31" s="338">
        <v>5</v>
      </c>
      <c r="B31" s="43" t="s">
        <v>146</v>
      </c>
      <c r="C31" s="7"/>
      <c r="D31" s="7"/>
      <c r="E31" s="58">
        <f>SUM(E32:E35)</f>
        <v>0</v>
      </c>
      <c r="F31" s="58"/>
      <c r="G31" s="59">
        <f>SUM(G32:G35)</f>
        <v>0</v>
      </c>
      <c r="H31" s="15"/>
      <c r="I31" s="15"/>
    </row>
    <row r="32" spans="1:9" ht="15.75" hidden="1">
      <c r="A32" s="338"/>
      <c r="B32" s="60" t="s">
        <v>140</v>
      </c>
      <c r="C32" s="7">
        <f>$G$10</f>
        <v>0</v>
      </c>
      <c r="D32" s="7"/>
      <c r="E32" s="7">
        <f>ROUND((C32*D32/100),0)</f>
        <v>0</v>
      </c>
      <c r="F32" s="9"/>
      <c r="G32" s="9">
        <f>F32*E32</f>
        <v>0</v>
      </c>
      <c r="H32" s="15"/>
      <c r="I32" s="15"/>
    </row>
    <row r="33" spans="1:9" ht="15.75" hidden="1">
      <c r="A33" s="338"/>
      <c r="B33" s="60" t="s">
        <v>141</v>
      </c>
      <c r="C33" s="7">
        <f>$G$10</f>
        <v>0</v>
      </c>
      <c r="D33" s="7"/>
      <c r="E33" s="7">
        <f>ROUND((C33*D33/100),0)</f>
        <v>0</v>
      </c>
      <c r="F33" s="9"/>
      <c r="G33" s="9">
        <f>F33*E33</f>
        <v>0</v>
      </c>
      <c r="H33" s="15"/>
      <c r="I33" s="15"/>
    </row>
    <row r="34" spans="1:9" ht="15.75" hidden="1">
      <c r="A34" s="338"/>
      <c r="B34" s="60" t="s">
        <v>142</v>
      </c>
      <c r="C34" s="7">
        <f>$G$10</f>
        <v>0</v>
      </c>
      <c r="D34" s="7"/>
      <c r="E34" s="7">
        <f>ROUND((C34*D34/100),0)</f>
        <v>0</v>
      </c>
      <c r="F34" s="9"/>
      <c r="G34" s="9">
        <f>F34*E34</f>
        <v>0</v>
      </c>
      <c r="H34" s="15"/>
      <c r="I34" s="15"/>
    </row>
    <row r="35" spans="1:9" ht="15.75" hidden="1">
      <c r="A35" s="338"/>
      <c r="B35" s="60" t="s">
        <v>143</v>
      </c>
      <c r="C35" s="7">
        <f>$G$10</f>
        <v>0</v>
      </c>
      <c r="D35" s="7"/>
      <c r="E35" s="7">
        <f>ROUND((C35*D35/100),0)</f>
        <v>0</v>
      </c>
      <c r="F35" s="9"/>
      <c r="G35" s="9">
        <f>F35*E35</f>
        <v>0</v>
      </c>
      <c r="H35" s="15"/>
      <c r="I35" s="15"/>
    </row>
    <row r="36" spans="1:9" ht="12.75" customHeight="1" hidden="1">
      <c r="A36" s="335" t="s">
        <v>32</v>
      </c>
      <c r="B36" s="335"/>
      <c r="C36" s="335"/>
      <c r="D36" s="335"/>
      <c r="E36" s="335"/>
      <c r="F36" s="335"/>
      <c r="G36" s="61">
        <f>G16+G21+G26+G31</f>
        <v>10772.1</v>
      </c>
      <c r="H36" s="15"/>
      <c r="I36" s="15"/>
    </row>
    <row r="37" spans="1:9" ht="15.75">
      <c r="A37" s="52"/>
      <c r="B37" s="52"/>
      <c r="C37" s="52"/>
      <c r="D37" s="52"/>
      <c r="E37" s="52"/>
      <c r="F37" s="52"/>
      <c r="G37" s="62"/>
      <c r="H37" s="15"/>
      <c r="I37" s="15"/>
    </row>
    <row r="38" spans="1:9" ht="15.75">
      <c r="A38" s="52"/>
      <c r="B38" s="52"/>
      <c r="C38" s="52"/>
      <c r="D38" s="52"/>
      <c r="E38" s="52"/>
      <c r="F38" s="52"/>
      <c r="G38" s="62"/>
      <c r="H38" s="15"/>
      <c r="I38" s="15"/>
    </row>
    <row r="39" spans="1:9" ht="15.75">
      <c r="A39" s="52"/>
      <c r="B39" s="52"/>
      <c r="C39" s="52"/>
      <c r="D39" s="52"/>
      <c r="E39" s="52"/>
      <c r="F39" s="52"/>
      <c r="G39" s="62"/>
      <c r="H39" s="15"/>
      <c r="I39" s="15"/>
    </row>
    <row r="40" spans="6:9" ht="15.75">
      <c r="F40" s="15"/>
      <c r="G40" s="15"/>
      <c r="H40" s="15"/>
      <c r="I40" s="15"/>
    </row>
    <row r="41" spans="2:9" ht="15.75">
      <c r="B41" s="63"/>
      <c r="H41" s="15"/>
      <c r="I41" s="15"/>
    </row>
    <row r="42" spans="2:9" ht="12.75" customHeight="1">
      <c r="B42" s="339" t="s">
        <v>147</v>
      </c>
      <c r="C42" s="339"/>
      <c r="D42" s="339"/>
      <c r="E42" s="339"/>
      <c r="F42" s="64"/>
      <c r="G42" s="65" t="s">
        <v>148</v>
      </c>
      <c r="H42" s="15"/>
      <c r="I42" s="15"/>
    </row>
    <row r="43" spans="2:9" ht="45" customHeight="1">
      <c r="B43" s="3" t="s">
        <v>1</v>
      </c>
      <c r="D43" s="337"/>
      <c r="E43" s="337"/>
      <c r="H43" s="15"/>
      <c r="I43" s="15"/>
    </row>
    <row r="44" spans="8:9" ht="15.75">
      <c r="H44" s="15"/>
      <c r="I44" s="15"/>
    </row>
    <row r="45" spans="2:9" ht="15.75">
      <c r="B45" s="3" t="s">
        <v>121</v>
      </c>
      <c r="H45" s="15"/>
      <c r="I45" s="15"/>
    </row>
    <row r="46" spans="8:9" ht="15.75">
      <c r="H46" s="15"/>
      <c r="I46" s="15"/>
    </row>
    <row r="47" spans="8:9" ht="15.75">
      <c r="H47" s="15"/>
      <c r="I47" s="15"/>
    </row>
    <row r="48" spans="8:9" ht="15.75">
      <c r="H48" s="15"/>
      <c r="I48" s="15"/>
    </row>
  </sheetData>
  <sheetProtection selectLockedCells="1" selectUnlockedCells="1"/>
  <mergeCells count="13">
    <mergeCell ref="A1:K1"/>
    <mergeCell ref="A2:K2"/>
    <mergeCell ref="A3:K3"/>
    <mergeCell ref="B5:D5"/>
    <mergeCell ref="A11:H11"/>
    <mergeCell ref="B14:D14"/>
    <mergeCell ref="D43:E43"/>
    <mergeCell ref="A16:A20"/>
    <mergeCell ref="A21:A25"/>
    <mergeCell ref="A26:A30"/>
    <mergeCell ref="A31:A35"/>
    <mergeCell ref="A36:F36"/>
    <mergeCell ref="B42:E42"/>
  </mergeCells>
  <printOptions/>
  <pageMargins left="0.39375" right="0.39375" top="1.18125" bottom="0.393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E40" sqref="E40"/>
    </sheetView>
  </sheetViews>
  <sheetFormatPr defaultColWidth="9.00390625" defaultRowHeight="12.75"/>
  <cols>
    <col min="1" max="1" width="27.125" style="66" customWidth="1"/>
    <col min="2" max="2" width="7.875" style="66" customWidth="1"/>
    <col min="3" max="3" width="12.625" style="66" customWidth="1"/>
    <col min="4" max="4" width="14.125" style="23" customWidth="1"/>
    <col min="5" max="5" width="14.375" style="66" customWidth="1"/>
    <col min="6" max="7" width="9.125" style="66" customWidth="1"/>
    <col min="8" max="8" width="21.25390625" style="66" customWidth="1"/>
    <col min="9" max="16384" width="9.125" style="66" customWidth="1"/>
  </cols>
  <sheetData>
    <row r="1" spans="1:6" ht="18.75">
      <c r="A1" s="332" t="s">
        <v>2</v>
      </c>
      <c r="B1" s="332"/>
      <c r="C1" s="332"/>
      <c r="D1" s="332"/>
      <c r="E1" s="332"/>
      <c r="F1" s="332"/>
    </row>
    <row r="2" spans="1:6" ht="15.75">
      <c r="A2" s="332" t="s">
        <v>3</v>
      </c>
      <c r="B2" s="332"/>
      <c r="C2" s="332"/>
      <c r="D2" s="332"/>
      <c r="E2" s="332"/>
      <c r="F2" s="332"/>
    </row>
    <row r="3" spans="1:13" ht="36" customHeight="1">
      <c r="A3" s="324" t="s">
        <v>149</v>
      </c>
      <c r="B3" s="324"/>
      <c r="C3" s="324"/>
      <c r="D3" s="324"/>
      <c r="E3" s="324"/>
      <c r="F3" s="324"/>
      <c r="H3" s="332"/>
      <c r="I3" s="332"/>
      <c r="J3" s="332"/>
      <c r="K3" s="332"/>
      <c r="L3" s="332"/>
      <c r="M3" s="332"/>
    </row>
    <row r="4" spans="8:12" ht="15.75">
      <c r="H4" s="340"/>
      <c r="I4" s="340"/>
      <c r="J4" s="340"/>
      <c r="K4" s="340"/>
      <c r="L4" s="340"/>
    </row>
    <row r="5" spans="1:12" s="6" customFormat="1" ht="31.5">
      <c r="A5" s="5" t="s">
        <v>6</v>
      </c>
      <c r="B5" s="5" t="s">
        <v>7</v>
      </c>
      <c r="C5" s="5" t="s">
        <v>150</v>
      </c>
      <c r="D5" s="5" t="s">
        <v>151</v>
      </c>
      <c r="E5" s="5" t="s">
        <v>10</v>
      </c>
      <c r="H5" s="5"/>
      <c r="I5" s="5"/>
      <c r="J5" s="5"/>
      <c r="K5" s="5"/>
      <c r="L5" s="5"/>
    </row>
    <row r="6" spans="1:12" ht="15.75">
      <c r="A6" s="43"/>
      <c r="B6" s="25"/>
      <c r="C6" s="25"/>
      <c r="D6" s="35"/>
      <c r="E6" s="35"/>
      <c r="H6" s="43"/>
      <c r="I6" s="25"/>
      <c r="J6" s="25"/>
      <c r="K6" s="35"/>
      <c r="L6" s="35"/>
    </row>
    <row r="7" spans="1:12" ht="15.75">
      <c r="A7" s="43"/>
      <c r="B7" s="25"/>
      <c r="C7" s="25"/>
      <c r="D7" s="35"/>
      <c r="E7" s="35"/>
      <c r="H7" s="43"/>
      <c r="I7" s="25"/>
      <c r="J7" s="25"/>
      <c r="K7" s="35"/>
      <c r="L7" s="35"/>
    </row>
    <row r="8" spans="1:12" ht="15.75">
      <c r="A8" s="43"/>
      <c r="B8" s="25"/>
      <c r="C8" s="25"/>
      <c r="D8" s="35"/>
      <c r="E8" s="35"/>
      <c r="H8" s="43"/>
      <c r="I8" s="25"/>
      <c r="J8" s="25"/>
      <c r="K8" s="35"/>
      <c r="L8" s="35"/>
    </row>
    <row r="9" spans="1:12" ht="15.75">
      <c r="A9" s="43"/>
      <c r="B9" s="25"/>
      <c r="C9" s="25"/>
      <c r="D9" s="35"/>
      <c r="E9" s="35"/>
      <c r="H9" s="43"/>
      <c r="I9" s="25"/>
      <c r="J9" s="25"/>
      <c r="K9" s="35"/>
      <c r="L9" s="35"/>
    </row>
    <row r="10" spans="1:12" ht="15.75">
      <c r="A10" s="43"/>
      <c r="B10" s="25"/>
      <c r="C10" s="25"/>
      <c r="D10" s="35"/>
      <c r="E10" s="35"/>
      <c r="H10" s="43"/>
      <c r="I10" s="25"/>
      <c r="J10" s="25"/>
      <c r="K10" s="35"/>
      <c r="L10" s="35"/>
    </row>
    <row r="11" spans="1:12" ht="15.75">
      <c r="A11" s="43"/>
      <c r="B11" s="25"/>
      <c r="C11" s="25"/>
      <c r="D11" s="35"/>
      <c r="E11" s="35"/>
      <c r="H11" s="43"/>
      <c r="I11" s="25"/>
      <c r="J11" s="25"/>
      <c r="K11" s="35"/>
      <c r="L11" s="35"/>
    </row>
    <row r="12" spans="1:12" ht="15.75">
      <c r="A12" s="43"/>
      <c r="B12" s="25"/>
      <c r="C12" s="25"/>
      <c r="D12" s="67"/>
      <c r="E12" s="35"/>
      <c r="H12" s="43"/>
      <c r="I12" s="25"/>
      <c r="J12" s="25"/>
      <c r="K12" s="67"/>
      <c r="L12" s="35"/>
    </row>
    <row r="13" spans="1:12" ht="15.75">
      <c r="A13" s="43"/>
      <c r="B13" s="25"/>
      <c r="C13" s="25"/>
      <c r="D13" s="35"/>
      <c r="E13" s="35"/>
      <c r="H13" s="43"/>
      <c r="I13" s="25"/>
      <c r="J13" s="25"/>
      <c r="K13" s="35"/>
      <c r="L13" s="35"/>
    </row>
    <row r="14" spans="1:12" ht="15.75">
      <c r="A14" s="43"/>
      <c r="B14" s="25"/>
      <c r="C14" s="25"/>
      <c r="D14" s="67"/>
      <c r="E14" s="35"/>
      <c r="H14" s="43"/>
      <c r="I14" s="25"/>
      <c r="J14" s="25"/>
      <c r="K14" s="67"/>
      <c r="L14" s="35"/>
    </row>
    <row r="15" spans="1:12" ht="15.75">
      <c r="A15" s="43"/>
      <c r="B15" s="25"/>
      <c r="C15" s="25"/>
      <c r="D15" s="35"/>
      <c r="E15" s="35"/>
      <c r="H15" s="43"/>
      <c r="I15" s="25"/>
      <c r="J15" s="25"/>
      <c r="K15" s="35"/>
      <c r="L15" s="35"/>
    </row>
    <row r="16" spans="1:12" ht="15.75">
      <c r="A16" s="43"/>
      <c r="B16" s="25"/>
      <c r="C16" s="25"/>
      <c r="D16" s="35"/>
      <c r="E16" s="35"/>
      <c r="H16" s="43"/>
      <c r="I16" s="25"/>
      <c r="J16" s="25"/>
      <c r="K16" s="35"/>
      <c r="L16" s="35"/>
    </row>
    <row r="17" spans="1:12" ht="15.75">
      <c r="A17" s="43"/>
      <c r="B17" s="25"/>
      <c r="C17" s="25"/>
      <c r="D17" s="35"/>
      <c r="E17" s="35"/>
      <c r="H17" s="43"/>
      <c r="I17" s="25"/>
      <c r="J17" s="25"/>
      <c r="K17" s="35"/>
      <c r="L17" s="35"/>
    </row>
    <row r="18" spans="1:12" ht="15.75">
      <c r="A18" s="43"/>
      <c r="B18" s="25"/>
      <c r="C18" s="25"/>
      <c r="D18" s="35"/>
      <c r="E18" s="35"/>
      <c r="H18" s="43"/>
      <c r="I18" s="25"/>
      <c r="J18" s="25"/>
      <c r="K18" s="35"/>
      <c r="L18" s="35"/>
    </row>
    <row r="19" spans="1:12" ht="15.75">
      <c r="A19" s="43"/>
      <c r="B19" s="25"/>
      <c r="C19" s="25"/>
      <c r="D19" s="35"/>
      <c r="E19" s="35"/>
      <c r="H19" s="43"/>
      <c r="I19" s="25"/>
      <c r="J19" s="25"/>
      <c r="K19" s="35"/>
      <c r="L19" s="35"/>
    </row>
    <row r="20" spans="1:12" ht="15.75">
      <c r="A20" s="43"/>
      <c r="B20" s="25"/>
      <c r="C20" s="25"/>
      <c r="D20" s="35"/>
      <c r="E20" s="35"/>
      <c r="H20" s="43"/>
      <c r="I20" s="25"/>
      <c r="J20" s="25"/>
      <c r="K20" s="35"/>
      <c r="L20" s="35"/>
    </row>
    <row r="21" spans="1:12" ht="15.75">
      <c r="A21" s="43"/>
      <c r="B21" s="25"/>
      <c r="C21" s="25"/>
      <c r="D21" s="35"/>
      <c r="E21" s="35"/>
      <c r="H21" s="43"/>
      <c r="I21" s="25"/>
      <c r="J21" s="25"/>
      <c r="K21" s="35"/>
      <c r="L21" s="35"/>
    </row>
    <row r="22" spans="1:12" ht="15.75">
      <c r="A22" s="43"/>
      <c r="B22" s="25"/>
      <c r="C22" s="25"/>
      <c r="D22" s="35"/>
      <c r="E22" s="35"/>
      <c r="H22" s="43"/>
      <c r="I22" s="25"/>
      <c r="J22" s="25"/>
      <c r="K22" s="35"/>
      <c r="L22" s="35"/>
    </row>
    <row r="23" spans="1:12" ht="15.75">
      <c r="A23" s="43"/>
      <c r="B23" s="25"/>
      <c r="C23" s="25"/>
      <c r="D23" s="35"/>
      <c r="E23" s="35"/>
      <c r="H23" s="43"/>
      <c r="I23" s="25"/>
      <c r="J23" s="25"/>
      <c r="K23" s="35"/>
      <c r="L23" s="35"/>
    </row>
    <row r="24" spans="1:12" ht="15.75">
      <c r="A24" s="43"/>
      <c r="B24" s="25"/>
      <c r="C24" s="25"/>
      <c r="D24" s="35"/>
      <c r="E24" s="35"/>
      <c r="H24" s="43"/>
      <c r="I24" s="25"/>
      <c r="J24" s="25"/>
      <c r="K24" s="35"/>
      <c r="L24" s="35"/>
    </row>
    <row r="25" spans="1:12" ht="15.75">
      <c r="A25" s="43"/>
      <c r="B25" s="25"/>
      <c r="C25" s="25"/>
      <c r="D25" s="35"/>
      <c r="E25" s="35"/>
      <c r="H25" s="43"/>
      <c r="I25" s="25"/>
      <c r="J25" s="25"/>
      <c r="K25" s="35"/>
      <c r="L25" s="35"/>
    </row>
    <row r="26" spans="1:12" ht="15.75">
      <c r="A26" s="43"/>
      <c r="B26" s="25"/>
      <c r="C26" s="25"/>
      <c r="D26" s="35"/>
      <c r="E26" s="35"/>
      <c r="H26" s="43"/>
      <c r="I26" s="25"/>
      <c r="J26" s="25"/>
      <c r="K26" s="35"/>
      <c r="L26" s="35"/>
    </row>
    <row r="27" spans="1:12" ht="15.75">
      <c r="A27" s="43"/>
      <c r="B27" s="25"/>
      <c r="C27" s="25"/>
      <c r="D27" s="35"/>
      <c r="E27" s="35"/>
      <c r="H27" s="43"/>
      <c r="I27" s="25"/>
      <c r="J27" s="25"/>
      <c r="K27" s="35"/>
      <c r="L27" s="35"/>
    </row>
    <row r="28" spans="1:12" ht="15.75">
      <c r="A28" s="43"/>
      <c r="B28" s="25"/>
      <c r="C28" s="25"/>
      <c r="D28" s="35"/>
      <c r="E28" s="35"/>
      <c r="H28" s="43"/>
      <c r="I28" s="25"/>
      <c r="J28" s="25"/>
      <c r="K28" s="35"/>
      <c r="L28" s="35"/>
    </row>
    <row r="29" spans="1:12" ht="15.75">
      <c r="A29" s="43"/>
      <c r="B29" s="25"/>
      <c r="C29" s="25"/>
      <c r="D29" s="35"/>
      <c r="E29" s="35"/>
      <c r="H29" s="43"/>
      <c r="I29" s="25"/>
      <c r="J29" s="25"/>
      <c r="K29" s="35"/>
      <c r="L29" s="35"/>
    </row>
    <row r="30" spans="1:12" ht="15.75">
      <c r="A30" s="43"/>
      <c r="B30" s="25"/>
      <c r="C30" s="25"/>
      <c r="D30" s="35"/>
      <c r="E30" s="35"/>
      <c r="H30" s="43"/>
      <c r="I30" s="25"/>
      <c r="J30" s="25"/>
      <c r="K30" s="35"/>
      <c r="L30" s="35"/>
    </row>
    <row r="31" spans="1:12" ht="15.75">
      <c r="A31" s="43"/>
      <c r="B31" s="25"/>
      <c r="C31" s="25"/>
      <c r="D31" s="35"/>
      <c r="E31" s="35"/>
      <c r="H31" s="43"/>
      <c r="I31" s="25"/>
      <c r="J31" s="25"/>
      <c r="K31" s="35"/>
      <c r="L31" s="35"/>
    </row>
    <row r="32" spans="1:12" ht="15.75">
      <c r="A32" s="43"/>
      <c r="B32" s="25"/>
      <c r="C32" s="25"/>
      <c r="D32" s="35"/>
      <c r="E32" s="35"/>
      <c r="H32" s="43"/>
      <c r="I32" s="25"/>
      <c r="J32" s="25"/>
      <c r="K32" s="35"/>
      <c r="L32" s="35"/>
    </row>
    <row r="33" spans="1:12" ht="15.75">
      <c r="A33" s="43"/>
      <c r="B33" s="25"/>
      <c r="C33" s="25"/>
      <c r="D33" s="35"/>
      <c r="E33" s="35"/>
      <c r="H33" s="43"/>
      <c r="I33" s="25"/>
      <c r="J33" s="25"/>
      <c r="K33" s="35"/>
      <c r="L33" s="35"/>
    </row>
    <row r="34" spans="1:12" ht="15.75">
      <c r="A34" s="43"/>
      <c r="B34" s="25"/>
      <c r="C34" s="25"/>
      <c r="D34" s="35"/>
      <c r="E34" s="35"/>
      <c r="H34" s="43"/>
      <c r="I34" s="25"/>
      <c r="J34" s="25"/>
      <c r="K34" s="35"/>
      <c r="L34" s="35"/>
    </row>
    <row r="35" spans="1:12" ht="15.75">
      <c r="A35" s="43"/>
      <c r="B35" s="16"/>
      <c r="C35" s="16"/>
      <c r="D35" s="35"/>
      <c r="E35" s="35"/>
      <c r="H35" s="43"/>
      <c r="I35" s="16"/>
      <c r="J35" s="16"/>
      <c r="K35" s="35"/>
      <c r="L35" s="35"/>
    </row>
    <row r="36" spans="4:12" ht="15.75">
      <c r="D36" s="24"/>
      <c r="E36" s="24"/>
      <c r="K36" s="24"/>
      <c r="L36" s="24"/>
    </row>
    <row r="37" spans="3:5" ht="15.75">
      <c r="C37" s="23"/>
      <c r="D37" s="24"/>
      <c r="E37" s="68"/>
    </row>
  </sheetData>
  <sheetProtection selectLockedCells="1" selectUnlockedCells="1"/>
  <mergeCells count="5">
    <mergeCell ref="H4:L4"/>
    <mergeCell ref="A1:F1"/>
    <mergeCell ref="A2:F2"/>
    <mergeCell ref="A3:F3"/>
    <mergeCell ref="H3:M3"/>
  </mergeCells>
  <printOptions/>
  <pageMargins left="1.18125" right="0.19652777777777777" top="0.9840277777777777" bottom="0.39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4.375" style="66" customWidth="1"/>
    <col min="2" max="2" width="43.125" style="66" customWidth="1"/>
    <col min="3" max="3" width="8.25390625" style="23" customWidth="1"/>
    <col min="4" max="4" width="9.125" style="23" customWidth="1"/>
    <col min="5" max="5" width="9.75390625" style="23" customWidth="1"/>
    <col min="6" max="6" width="13.00390625" style="23" customWidth="1"/>
    <col min="7" max="16384" width="9.125" style="66" customWidth="1"/>
  </cols>
  <sheetData>
    <row r="1" spans="1:6" ht="18.75">
      <c r="A1" s="332" t="s">
        <v>2</v>
      </c>
      <c r="B1" s="332"/>
      <c r="C1" s="332"/>
      <c r="D1" s="332"/>
      <c r="E1" s="332"/>
      <c r="F1" s="332"/>
    </row>
    <row r="2" spans="1:6" ht="15.75">
      <c r="A2" s="332" t="s">
        <v>33</v>
      </c>
      <c r="B2" s="332"/>
      <c r="C2" s="332"/>
      <c r="D2" s="332"/>
      <c r="E2" s="332"/>
      <c r="F2" s="332"/>
    </row>
    <row r="3" spans="1:6" ht="23.25" customHeight="1">
      <c r="A3" s="332" t="s">
        <v>152</v>
      </c>
      <c r="B3" s="332"/>
      <c r="C3" s="332"/>
      <c r="D3" s="332"/>
      <c r="E3" s="332"/>
      <c r="F3" s="332"/>
    </row>
    <row r="4" spans="1:6" ht="15.75">
      <c r="A4" s="332" t="s">
        <v>153</v>
      </c>
      <c r="B4" s="332"/>
      <c r="C4" s="332"/>
      <c r="D4" s="332"/>
      <c r="E4" s="332"/>
      <c r="F4" s="332"/>
    </row>
    <row r="5" spans="1:6" ht="15.75">
      <c r="A5" s="236"/>
      <c r="B5" s="258"/>
      <c r="C5" s="236"/>
      <c r="D5" s="236"/>
      <c r="E5" s="259"/>
      <c r="F5" s="259"/>
    </row>
    <row r="6" spans="1:6" s="69" customFormat="1" ht="31.5">
      <c r="A6" s="260" t="s">
        <v>34</v>
      </c>
      <c r="B6" s="260" t="s">
        <v>6</v>
      </c>
      <c r="C6" s="260" t="s">
        <v>7</v>
      </c>
      <c r="D6" s="260" t="s">
        <v>8</v>
      </c>
      <c r="E6" s="261" t="s">
        <v>9</v>
      </c>
      <c r="F6" s="261" t="s">
        <v>10</v>
      </c>
    </row>
    <row r="7" spans="1:6" ht="15.75">
      <c r="A7" s="238">
        <v>1</v>
      </c>
      <c r="B7" s="262" t="s">
        <v>154</v>
      </c>
      <c r="C7" s="263" t="s">
        <v>16</v>
      </c>
      <c r="D7" s="263">
        <v>20</v>
      </c>
      <c r="E7" s="264">
        <v>30</v>
      </c>
      <c r="F7" s="265">
        <f aca="true" t="shared" si="0" ref="F7:F21">D7*E7</f>
        <v>600</v>
      </c>
    </row>
    <row r="8" spans="1:6" ht="15.75">
      <c r="A8" s="238">
        <f>A7+1</f>
        <v>2</v>
      </c>
      <c r="B8" s="266" t="s">
        <v>155</v>
      </c>
      <c r="C8" s="238" t="s">
        <v>16</v>
      </c>
      <c r="D8" s="238">
        <v>4</v>
      </c>
      <c r="E8" s="267">
        <v>100</v>
      </c>
      <c r="F8" s="265">
        <f t="shared" si="0"/>
        <v>400</v>
      </c>
    </row>
    <row r="9" spans="1:6" ht="15.75">
      <c r="A9" s="238">
        <v>3</v>
      </c>
      <c r="B9" s="262" t="s">
        <v>156</v>
      </c>
      <c r="C9" s="263" t="s">
        <v>16</v>
      </c>
      <c r="D9" s="263">
        <v>5</v>
      </c>
      <c r="E9" s="268">
        <v>119</v>
      </c>
      <c r="F9" s="265">
        <f t="shared" si="0"/>
        <v>595</v>
      </c>
    </row>
    <row r="10" spans="1:6" ht="15.75">
      <c r="A10" s="238">
        <v>4</v>
      </c>
      <c r="B10" s="262" t="s">
        <v>157</v>
      </c>
      <c r="C10" s="263" t="s">
        <v>16</v>
      </c>
      <c r="D10" s="263">
        <v>15</v>
      </c>
      <c r="E10" s="268">
        <v>30</v>
      </c>
      <c r="F10" s="265">
        <f t="shared" si="0"/>
        <v>450</v>
      </c>
    </row>
    <row r="11" spans="1:6" ht="15.75">
      <c r="A11" s="238">
        <f>A10+1</f>
        <v>5</v>
      </c>
      <c r="B11" s="262" t="s">
        <v>158</v>
      </c>
      <c r="C11" s="263" t="s">
        <v>16</v>
      </c>
      <c r="D11" s="263">
        <v>15</v>
      </c>
      <c r="E11" s="268">
        <v>35</v>
      </c>
      <c r="F11" s="265">
        <f t="shared" si="0"/>
        <v>525</v>
      </c>
    </row>
    <row r="12" spans="1:6" ht="15.75">
      <c r="A12" s="238">
        <f>A11+1</f>
        <v>6</v>
      </c>
      <c r="B12" s="262" t="s">
        <v>159</v>
      </c>
      <c r="C12" s="263" t="s">
        <v>16</v>
      </c>
      <c r="D12" s="263">
        <v>10</v>
      </c>
      <c r="E12" s="268">
        <v>100</v>
      </c>
      <c r="F12" s="265">
        <f t="shared" si="0"/>
        <v>1000</v>
      </c>
    </row>
    <row r="13" spans="1:6" ht="15.75">
      <c r="A13" s="238">
        <v>7</v>
      </c>
      <c r="B13" s="262" t="s">
        <v>160</v>
      </c>
      <c r="C13" s="263" t="s">
        <v>16</v>
      </c>
      <c r="D13" s="263">
        <v>22</v>
      </c>
      <c r="E13" s="268">
        <v>30</v>
      </c>
      <c r="F13" s="265">
        <f t="shared" si="0"/>
        <v>660</v>
      </c>
    </row>
    <row r="14" spans="1:6" ht="15.75">
      <c r="A14" s="238">
        <v>8</v>
      </c>
      <c r="B14" s="262" t="s">
        <v>161</v>
      </c>
      <c r="C14" s="263" t="s">
        <v>16</v>
      </c>
      <c r="D14" s="263">
        <v>10</v>
      </c>
      <c r="E14" s="268">
        <v>19</v>
      </c>
      <c r="F14" s="265">
        <f t="shared" si="0"/>
        <v>190</v>
      </c>
    </row>
    <row r="15" spans="1:6" ht="15.75">
      <c r="A15" s="238">
        <v>9</v>
      </c>
      <c r="B15" s="262" t="s">
        <v>162</v>
      </c>
      <c r="C15" s="263" t="s">
        <v>16</v>
      </c>
      <c r="D15" s="263">
        <v>30</v>
      </c>
      <c r="E15" s="268">
        <v>35</v>
      </c>
      <c r="F15" s="265">
        <f t="shared" si="0"/>
        <v>1050</v>
      </c>
    </row>
    <row r="16" spans="1:6" ht="15.75">
      <c r="A16" s="238">
        <v>10</v>
      </c>
      <c r="B16" s="262" t="s">
        <v>163</v>
      </c>
      <c r="C16" s="263" t="s">
        <v>16</v>
      </c>
      <c r="D16" s="263">
        <v>15</v>
      </c>
      <c r="E16" s="268">
        <v>45</v>
      </c>
      <c r="F16" s="265">
        <f t="shared" si="0"/>
        <v>675</v>
      </c>
    </row>
    <row r="17" spans="1:6" ht="15.75">
      <c r="A17" s="238">
        <v>11</v>
      </c>
      <c r="B17" s="262" t="s">
        <v>164</v>
      </c>
      <c r="C17" s="263" t="s">
        <v>16</v>
      </c>
      <c r="D17" s="263">
        <v>3</v>
      </c>
      <c r="E17" s="268">
        <v>49</v>
      </c>
      <c r="F17" s="265">
        <f t="shared" si="0"/>
        <v>147</v>
      </c>
    </row>
    <row r="18" spans="1:6" ht="15.75">
      <c r="A18" s="238">
        <v>12</v>
      </c>
      <c r="B18" s="262" t="s">
        <v>165</v>
      </c>
      <c r="C18" s="263" t="s">
        <v>16</v>
      </c>
      <c r="D18" s="263">
        <v>10</v>
      </c>
      <c r="E18" s="268">
        <v>39</v>
      </c>
      <c r="F18" s="265">
        <f t="shared" si="0"/>
        <v>390</v>
      </c>
    </row>
    <row r="19" spans="1:6" ht="15.75">
      <c r="A19" s="238">
        <v>48</v>
      </c>
      <c r="B19" s="262" t="s">
        <v>166</v>
      </c>
      <c r="C19" s="263" t="s">
        <v>16</v>
      </c>
      <c r="D19" s="263">
        <v>50</v>
      </c>
      <c r="E19" s="268">
        <v>3</v>
      </c>
      <c r="F19" s="265">
        <f t="shared" si="0"/>
        <v>150</v>
      </c>
    </row>
    <row r="20" spans="1:6" ht="15.75">
      <c r="A20" s="238">
        <v>49</v>
      </c>
      <c r="B20" s="262" t="s">
        <v>167</v>
      </c>
      <c r="C20" s="263" t="s">
        <v>16</v>
      </c>
      <c r="D20" s="263">
        <v>100</v>
      </c>
      <c r="E20" s="268">
        <v>1.2</v>
      </c>
      <c r="F20" s="265">
        <f t="shared" si="0"/>
        <v>120</v>
      </c>
    </row>
    <row r="21" spans="1:6" ht="15.75">
      <c r="A21" s="238">
        <v>50</v>
      </c>
      <c r="B21" s="262" t="s">
        <v>155</v>
      </c>
      <c r="C21" s="263" t="s">
        <v>16</v>
      </c>
      <c r="D21" s="263">
        <v>5</v>
      </c>
      <c r="E21" s="268">
        <v>10.2</v>
      </c>
      <c r="F21" s="265">
        <f t="shared" si="0"/>
        <v>51</v>
      </c>
    </row>
    <row r="22" spans="1:6" ht="15.75">
      <c r="A22" s="238">
        <v>14</v>
      </c>
      <c r="B22" s="266"/>
      <c r="C22" s="238"/>
      <c r="D22" s="238"/>
      <c r="E22" s="267"/>
      <c r="F22" s="265"/>
    </row>
    <row r="23" spans="1:6" ht="15.75">
      <c r="A23" s="238">
        <v>15</v>
      </c>
      <c r="B23" s="266"/>
      <c r="C23" s="238"/>
      <c r="D23" s="238"/>
      <c r="E23" s="238"/>
      <c r="F23" s="265"/>
    </row>
    <row r="24" spans="1:6" ht="15.75">
      <c r="A24" s="238"/>
      <c r="B24" s="269" t="s">
        <v>0</v>
      </c>
      <c r="C24" s="238"/>
      <c r="D24" s="238"/>
      <c r="E24" s="238"/>
      <c r="F24" s="270">
        <f>SUM(F7:F23)</f>
        <v>7003</v>
      </c>
    </row>
    <row r="25" spans="1:6" ht="15.75">
      <c r="A25" s="271"/>
      <c r="B25" s="237"/>
      <c r="C25" s="236"/>
      <c r="D25" s="236"/>
      <c r="E25" s="236"/>
      <c r="F25" s="259"/>
    </row>
    <row r="26" spans="1:6" ht="15.75">
      <c r="A26" s="238"/>
      <c r="B26" s="237" t="s">
        <v>1</v>
      </c>
      <c r="C26" s="237"/>
      <c r="D26" s="236"/>
      <c r="E26" s="236"/>
      <c r="F26" s="236"/>
    </row>
    <row r="27" spans="1:6" ht="15.75">
      <c r="A27" s="238"/>
      <c r="B27" s="237"/>
      <c r="C27" s="236"/>
      <c r="D27" s="236"/>
      <c r="E27" s="236"/>
      <c r="F27" s="236"/>
    </row>
    <row r="28" spans="1:6" ht="15.75">
      <c r="A28" s="238"/>
      <c r="B28" s="237"/>
      <c r="C28" s="236"/>
      <c r="D28" s="236"/>
      <c r="E28" s="236"/>
      <c r="F28" s="236"/>
    </row>
    <row r="29" spans="1:6" ht="15.75">
      <c r="A29" s="238"/>
      <c r="B29" s="237" t="s">
        <v>121</v>
      </c>
      <c r="C29" s="236"/>
      <c r="D29" s="236"/>
      <c r="E29" s="236"/>
      <c r="F29" s="236"/>
    </row>
    <row r="30" ht="15.75" hidden="1">
      <c r="A30" s="25">
        <v>54</v>
      </c>
    </row>
    <row r="31" ht="15.75" hidden="1">
      <c r="A31" s="25">
        <v>55</v>
      </c>
    </row>
    <row r="32" ht="15.75" hidden="1">
      <c r="A32" s="25">
        <v>56</v>
      </c>
    </row>
    <row r="33" ht="15.75" hidden="1">
      <c r="A33" s="25">
        <v>57</v>
      </c>
    </row>
    <row r="34" ht="15.75" hidden="1">
      <c r="A34" s="25">
        <v>58</v>
      </c>
    </row>
    <row r="35" ht="15.75" hidden="1">
      <c r="A35" s="25">
        <v>59</v>
      </c>
    </row>
    <row r="36" ht="15.75" hidden="1">
      <c r="A36" s="25">
        <v>60</v>
      </c>
    </row>
    <row r="37" ht="15.75" hidden="1">
      <c r="A37" s="25">
        <v>61</v>
      </c>
    </row>
    <row r="38" ht="15.75" hidden="1">
      <c r="A38" s="25">
        <v>62</v>
      </c>
    </row>
    <row r="39" ht="15.75" hidden="1">
      <c r="A39" s="25">
        <v>63</v>
      </c>
    </row>
    <row r="40" ht="15.75" hidden="1">
      <c r="A40" s="25">
        <v>64</v>
      </c>
    </row>
    <row r="41" ht="15.75" hidden="1">
      <c r="A41" s="25">
        <v>65</v>
      </c>
    </row>
    <row r="42" ht="15.75" hidden="1">
      <c r="A42" s="25">
        <v>66</v>
      </c>
    </row>
    <row r="43" ht="15.75" hidden="1">
      <c r="A43" s="25">
        <v>67</v>
      </c>
    </row>
    <row r="44" ht="15.75" hidden="1">
      <c r="A44" s="25">
        <v>68</v>
      </c>
    </row>
    <row r="45" ht="15.75" hidden="1">
      <c r="A45" s="25">
        <v>69</v>
      </c>
    </row>
    <row r="46" ht="15.75" hidden="1">
      <c r="A46" s="25">
        <v>70</v>
      </c>
    </row>
    <row r="47" ht="15.75" hidden="1">
      <c r="A47" s="25">
        <v>71</v>
      </c>
    </row>
    <row r="48" ht="15.75" hidden="1">
      <c r="A48" s="25">
        <v>72</v>
      </c>
    </row>
    <row r="49" ht="15.75" hidden="1">
      <c r="A49" s="25">
        <v>73</v>
      </c>
    </row>
    <row r="50" ht="15.75" hidden="1">
      <c r="A50" s="25">
        <v>74</v>
      </c>
    </row>
    <row r="51" ht="15.75" hidden="1">
      <c r="A51" s="25">
        <v>75</v>
      </c>
    </row>
    <row r="52" ht="17.25" customHeight="1" hidden="1">
      <c r="A52" s="25">
        <v>76</v>
      </c>
    </row>
    <row r="53" ht="15.75" hidden="1">
      <c r="A53" s="25">
        <v>77</v>
      </c>
    </row>
    <row r="54" ht="15.75" hidden="1">
      <c r="A54" s="25">
        <v>78</v>
      </c>
    </row>
    <row r="55" ht="15.75" hidden="1">
      <c r="A55" s="25">
        <v>79</v>
      </c>
    </row>
    <row r="56" ht="15.75" hidden="1">
      <c r="A56" s="25">
        <v>80</v>
      </c>
    </row>
    <row r="57" ht="15.75" hidden="1">
      <c r="A57" s="25">
        <v>81</v>
      </c>
    </row>
    <row r="58" ht="15.75" hidden="1">
      <c r="A58" s="25">
        <v>82</v>
      </c>
    </row>
    <row r="59" ht="15.75" hidden="1">
      <c r="A59" s="25">
        <v>83</v>
      </c>
    </row>
    <row r="60" ht="15.75" hidden="1">
      <c r="A60" s="25">
        <v>84</v>
      </c>
    </row>
    <row r="61" ht="15.75" hidden="1">
      <c r="A61" s="25">
        <v>85</v>
      </c>
    </row>
    <row r="62" ht="15.75" hidden="1">
      <c r="A62" s="25">
        <v>86</v>
      </c>
    </row>
    <row r="63" ht="15.75" hidden="1">
      <c r="A63" s="25">
        <v>87</v>
      </c>
    </row>
    <row r="64" ht="15.75" hidden="1">
      <c r="A64" s="25">
        <v>88</v>
      </c>
    </row>
    <row r="65" ht="15.75" hidden="1">
      <c r="A65" s="25">
        <v>89</v>
      </c>
    </row>
    <row r="66" ht="15.75" hidden="1">
      <c r="A66" s="25">
        <v>90</v>
      </c>
    </row>
    <row r="67" ht="15.75" hidden="1">
      <c r="A67" s="25">
        <v>91</v>
      </c>
    </row>
    <row r="68" ht="15.75" hidden="1">
      <c r="A68" s="25">
        <v>92</v>
      </c>
    </row>
    <row r="69" ht="15.75" hidden="1">
      <c r="A69" s="25">
        <v>93</v>
      </c>
    </row>
    <row r="70" ht="15.75" hidden="1">
      <c r="A70" s="25">
        <v>94</v>
      </c>
    </row>
    <row r="71" ht="15.75" hidden="1">
      <c r="A71" s="25">
        <v>95</v>
      </c>
    </row>
    <row r="72" ht="15.75" hidden="1">
      <c r="A72" s="25">
        <v>96</v>
      </c>
    </row>
    <row r="73" ht="15.75" hidden="1">
      <c r="A73" s="31">
        <v>97</v>
      </c>
    </row>
    <row r="74" ht="15.75" hidden="1">
      <c r="A74" s="31">
        <v>98</v>
      </c>
    </row>
    <row r="75" ht="15.75" hidden="1">
      <c r="A75" s="31">
        <v>99</v>
      </c>
    </row>
    <row r="76" ht="15.75" hidden="1">
      <c r="A76" s="31">
        <v>100</v>
      </c>
    </row>
    <row r="77" ht="15.75" hidden="1">
      <c r="A77" s="70" t="s">
        <v>32</v>
      </c>
    </row>
    <row r="79" ht="18" customHeight="1"/>
  </sheetData>
  <sheetProtection selectLockedCells="1" selectUnlockedCells="1"/>
  <mergeCells count="4">
    <mergeCell ref="A1:F1"/>
    <mergeCell ref="A2:F2"/>
    <mergeCell ref="A3:F3"/>
    <mergeCell ref="A4:F4"/>
  </mergeCells>
  <printOptions/>
  <pageMargins left="0.9840277777777777" right="0.19652777777777777" top="0.7875" bottom="0.393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C7" sqref="C7"/>
    </sheetView>
  </sheetViews>
  <sheetFormatPr defaultColWidth="8.875" defaultRowHeight="12.75"/>
  <cols>
    <col min="1" max="1" width="5.375" style="66" customWidth="1"/>
    <col min="2" max="2" width="65.875" style="66" customWidth="1"/>
    <col min="3" max="3" width="18.125" style="23" customWidth="1"/>
    <col min="4" max="4" width="16.00390625" style="66" customWidth="1"/>
    <col min="5" max="5" width="12.625" style="66" customWidth="1"/>
    <col min="6" max="16384" width="8.875" style="66" customWidth="1"/>
  </cols>
  <sheetData>
    <row r="1" spans="1:3" ht="18.75">
      <c r="A1" s="332" t="s">
        <v>2</v>
      </c>
      <c r="B1" s="332"/>
      <c r="C1" s="332"/>
    </row>
    <row r="2" spans="1:3" s="3" customFormat="1" ht="23.25" customHeight="1">
      <c r="A2" s="323" t="s">
        <v>33</v>
      </c>
      <c r="B2" s="323"/>
      <c r="C2" s="323"/>
    </row>
    <row r="3" spans="2:7" s="6" customFormat="1" ht="14.25" customHeight="1">
      <c r="B3" s="334" t="s">
        <v>488</v>
      </c>
      <c r="C3" s="334"/>
      <c r="D3" s="334"/>
      <c r="E3" s="334"/>
      <c r="F3" s="334"/>
      <c r="G3" s="334"/>
    </row>
    <row r="4" spans="1:5" s="6" customFormat="1" ht="49.5" customHeight="1">
      <c r="A4" s="342" t="s">
        <v>6</v>
      </c>
      <c r="B4" s="342"/>
      <c r="C4" s="185" t="s">
        <v>486</v>
      </c>
      <c r="D4" s="185" t="s">
        <v>487</v>
      </c>
      <c r="E4" s="185" t="s">
        <v>485</v>
      </c>
    </row>
    <row r="5" spans="1:5" s="6" customFormat="1" ht="35.25" customHeight="1">
      <c r="A5" s="272">
        <v>1</v>
      </c>
      <c r="B5" s="273" t="s">
        <v>168</v>
      </c>
      <c r="C5" s="274"/>
      <c r="D5" s="275">
        <f>'340 медик.'!F24</f>
        <v>7003</v>
      </c>
      <c r="E5" s="199"/>
    </row>
    <row r="6" spans="1:5" s="6" customFormat="1" ht="35.25" customHeight="1">
      <c r="A6" s="71">
        <v>2</v>
      </c>
      <c r="B6" s="72" t="s">
        <v>169</v>
      </c>
      <c r="C6" s="197">
        <f>'340 канц., хоз.'!F77</f>
        <v>33000</v>
      </c>
      <c r="D6" s="187"/>
      <c r="E6" s="187"/>
    </row>
    <row r="7" spans="1:5" s="3" customFormat="1" ht="21" customHeight="1">
      <c r="A7" s="343" t="s">
        <v>32</v>
      </c>
      <c r="B7" s="343"/>
      <c r="C7" s="198">
        <f>SUM(C5:C6)</f>
        <v>33000</v>
      </c>
      <c r="D7" s="198">
        <f>SUM(D5:D6)</f>
        <v>7003</v>
      </c>
      <c r="E7" s="198">
        <f>SUM(E5:E6)</f>
        <v>0</v>
      </c>
    </row>
    <row r="8" s="3" customFormat="1" ht="15.75">
      <c r="C8" s="15"/>
    </row>
    <row r="9" spans="2:3" s="3" customFormat="1" ht="15.75">
      <c r="B9" s="74"/>
      <c r="C9" s="15"/>
    </row>
    <row r="10" spans="1:3" s="3" customFormat="1" ht="21" customHeight="1">
      <c r="A10" s="341" t="s">
        <v>170</v>
      </c>
      <c r="B10" s="341"/>
      <c r="C10" s="2"/>
    </row>
    <row r="11" spans="2:3" s="3" customFormat="1" ht="15.75">
      <c r="B11" s="74"/>
      <c r="C11" s="15"/>
    </row>
    <row r="12" spans="2:3" s="3" customFormat="1" ht="15.75">
      <c r="B12" s="74"/>
      <c r="C12" s="15"/>
    </row>
    <row r="13" spans="1:3" s="3" customFormat="1" ht="27" customHeight="1">
      <c r="A13" s="341" t="s">
        <v>121</v>
      </c>
      <c r="B13" s="341"/>
      <c r="C13" s="2"/>
    </row>
    <row r="14" s="3" customFormat="1" ht="15.75">
      <c r="C14" s="15"/>
    </row>
    <row r="15" s="3" customFormat="1" ht="15.75">
      <c r="C15" s="15"/>
    </row>
    <row r="16" ht="15.75">
      <c r="C16" s="24"/>
    </row>
    <row r="17" ht="15.75">
      <c r="C17" s="24"/>
    </row>
    <row r="18" ht="15.75">
      <c r="C18" s="24"/>
    </row>
    <row r="19" ht="15.75">
      <c r="C19" s="24"/>
    </row>
    <row r="20" ht="15.75">
      <c r="C20" s="24"/>
    </row>
    <row r="21" ht="15.75">
      <c r="C21" s="24"/>
    </row>
    <row r="22" ht="15.75">
      <c r="C22" s="24"/>
    </row>
    <row r="23" ht="15.75">
      <c r="C23" s="24"/>
    </row>
  </sheetData>
  <sheetProtection selectLockedCells="1" selectUnlockedCells="1"/>
  <mergeCells count="7">
    <mergeCell ref="A10:B10"/>
    <mergeCell ref="A13:B13"/>
    <mergeCell ref="A1:C1"/>
    <mergeCell ref="A2:C2"/>
    <mergeCell ref="A4:B4"/>
    <mergeCell ref="A7:B7"/>
    <mergeCell ref="B3:G3"/>
  </mergeCells>
  <printOptions/>
  <pageMargins left="0.9840277777777777" right="0" top="0.7875" bottom="0.393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A2" sqref="A2"/>
    </sheetView>
  </sheetViews>
  <sheetFormatPr defaultColWidth="8.875" defaultRowHeight="12.75"/>
  <cols>
    <col min="1" max="1" width="4.125" style="2" customWidth="1"/>
    <col min="2" max="2" width="23.875" style="3" customWidth="1"/>
    <col min="3" max="6" width="3.25390625" style="2" customWidth="1"/>
    <col min="7" max="7" width="4.25390625" style="3" customWidth="1"/>
    <col min="8" max="9" width="3.25390625" style="3" customWidth="1"/>
    <col min="10" max="10" width="4.375" style="3" customWidth="1"/>
    <col min="11" max="12" width="3.25390625" style="3" customWidth="1"/>
    <col min="13" max="13" width="7.625" style="3" customWidth="1"/>
    <col min="14" max="14" width="8.125" style="3" customWidth="1"/>
    <col min="15" max="15" width="11.75390625" style="3" customWidth="1"/>
    <col min="16" max="16384" width="8.875" style="3" customWidth="1"/>
  </cols>
  <sheetData>
    <row r="1" spans="1:15" ht="12.75" customHeight="1">
      <c r="A1" s="323" t="s">
        <v>171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</row>
    <row r="2" spans="1:15" ht="12.75" customHeight="1">
      <c r="A2" s="323" t="s">
        <v>172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</row>
    <row r="3" spans="1:15" ht="12.75" customHeight="1">
      <c r="A3" s="324" t="s">
        <v>173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</row>
    <row r="4" spans="1:6" ht="15.75">
      <c r="A4" s="75"/>
      <c r="B4" s="75"/>
      <c r="C4" s="75"/>
      <c r="D4" s="75"/>
      <c r="E4" s="75"/>
      <c r="F4" s="75"/>
    </row>
    <row r="5" spans="1:15" ht="12.75" customHeight="1">
      <c r="A5" s="338" t="s">
        <v>5</v>
      </c>
      <c r="B5" s="338" t="s">
        <v>6</v>
      </c>
      <c r="C5" s="344" t="s">
        <v>174</v>
      </c>
      <c r="D5" s="344"/>
      <c r="E5" s="344"/>
      <c r="F5" s="344"/>
      <c r="G5" s="344"/>
      <c r="H5" s="344"/>
      <c r="I5" s="344"/>
      <c r="J5" s="344"/>
      <c r="K5" s="344"/>
      <c r="L5" s="344"/>
      <c r="M5" s="338" t="s">
        <v>175</v>
      </c>
      <c r="N5" s="338" t="s">
        <v>9</v>
      </c>
      <c r="O5" s="338" t="s">
        <v>10</v>
      </c>
    </row>
    <row r="6" spans="1:15" s="6" customFormat="1" ht="15.75">
      <c r="A6" s="338"/>
      <c r="B6" s="338"/>
      <c r="C6" s="5">
        <v>0</v>
      </c>
      <c r="D6" s="5">
        <v>1</v>
      </c>
      <c r="E6" s="5">
        <v>2</v>
      </c>
      <c r="F6" s="5">
        <v>3</v>
      </c>
      <c r="G6" s="5">
        <v>4</v>
      </c>
      <c r="H6" s="5">
        <v>5</v>
      </c>
      <c r="I6" s="5">
        <v>6</v>
      </c>
      <c r="J6" s="5">
        <v>7</v>
      </c>
      <c r="K6" s="5">
        <v>8</v>
      </c>
      <c r="L6" s="5">
        <v>9</v>
      </c>
      <c r="M6" s="338"/>
      <c r="N6" s="338"/>
      <c r="O6" s="338"/>
    </row>
    <row r="7" spans="1:15" ht="15.75" hidden="1">
      <c r="A7" s="7">
        <v>1</v>
      </c>
      <c r="B7" s="32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9"/>
      <c r="O7" s="9"/>
    </row>
    <row r="8" spans="1:15" ht="15.75" hidden="1">
      <c r="A8" s="7">
        <f>1+A7</f>
        <v>2</v>
      </c>
      <c r="B8" s="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9"/>
      <c r="O8" s="9"/>
    </row>
    <row r="9" spans="1:15" ht="47.25" customHeight="1" hidden="1">
      <c r="A9" s="7">
        <f>1+A8</f>
        <v>3</v>
      </c>
      <c r="B9" s="8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9"/>
      <c r="O9" s="9"/>
    </row>
    <row r="10" spans="1:15" ht="15.75" hidden="1">
      <c r="A10" s="7">
        <f>1+A9</f>
        <v>4</v>
      </c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9"/>
      <c r="O10" s="9"/>
    </row>
    <row r="11" spans="1:15" ht="15.75" hidden="1">
      <c r="A11" s="7">
        <f>1+A10</f>
        <v>5</v>
      </c>
      <c r="B11" s="8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"/>
      <c r="O11" s="9"/>
    </row>
    <row r="12" spans="1:15" ht="15.75" hidden="1">
      <c r="A12" s="7">
        <f>1+A11</f>
        <v>6</v>
      </c>
      <c r="B12" s="8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9"/>
      <c r="O12" s="9"/>
    </row>
    <row r="13" spans="1:15" ht="15.75" hidden="1">
      <c r="A13" s="7">
        <v>1</v>
      </c>
      <c r="B13" s="8" t="s">
        <v>176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>
        <v>1</v>
      </c>
      <c r="N13" s="9">
        <v>150</v>
      </c>
      <c r="O13" s="9">
        <v>150</v>
      </c>
    </row>
    <row r="14" spans="1:15" ht="31.5" hidden="1">
      <c r="A14" s="7">
        <v>2</v>
      </c>
      <c r="B14" s="8" t="s">
        <v>177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>
        <v>1</v>
      </c>
      <c r="N14" s="9">
        <v>300</v>
      </c>
      <c r="O14" s="9">
        <v>300</v>
      </c>
    </row>
    <row r="15" spans="1:15" ht="47.25" hidden="1">
      <c r="A15" s="7">
        <f>1+A14</f>
        <v>3</v>
      </c>
      <c r="B15" s="8" t="s">
        <v>178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>
        <v>2</v>
      </c>
      <c r="N15" s="9">
        <v>800</v>
      </c>
      <c r="O15" s="9">
        <v>1600</v>
      </c>
    </row>
    <row r="16" spans="1:15" ht="15.75" hidden="1">
      <c r="A16" s="7">
        <f>1+A15</f>
        <v>4</v>
      </c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9"/>
      <c r="O16" s="9"/>
    </row>
    <row r="17" spans="1:15" ht="31.5" hidden="1">
      <c r="A17" s="7">
        <v>4</v>
      </c>
      <c r="B17" s="8" t="s">
        <v>179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>
        <v>5</v>
      </c>
      <c r="N17" s="9">
        <v>300</v>
      </c>
      <c r="O17" s="9">
        <v>1500</v>
      </c>
    </row>
    <row r="18" spans="1:15" ht="15.75">
      <c r="A18" s="7">
        <f aca="true" t="shared" si="0" ref="A18:A25">1+A17</f>
        <v>5</v>
      </c>
      <c r="B18" s="8" t="s">
        <v>180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>
        <v>1</v>
      </c>
      <c r="N18" s="9">
        <v>350</v>
      </c>
      <c r="O18" s="9">
        <v>350</v>
      </c>
    </row>
    <row r="19" spans="1:15" ht="15.75">
      <c r="A19" s="7">
        <f t="shared" si="0"/>
        <v>6</v>
      </c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9"/>
      <c r="O19" s="9"/>
    </row>
    <row r="20" spans="1:15" ht="15.75">
      <c r="A20" s="7">
        <f t="shared" si="0"/>
        <v>7</v>
      </c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9"/>
      <c r="O20" s="9"/>
    </row>
    <row r="21" spans="1:15" ht="15.75">
      <c r="A21" s="7">
        <f t="shared" si="0"/>
        <v>8</v>
      </c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</row>
    <row r="22" spans="1:15" ht="15.75" hidden="1">
      <c r="A22" s="7">
        <f t="shared" si="0"/>
        <v>9</v>
      </c>
      <c r="B22" s="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</row>
    <row r="23" spans="1:15" ht="15.75" hidden="1">
      <c r="A23" s="7">
        <f t="shared" si="0"/>
        <v>10</v>
      </c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9"/>
      <c r="O23" s="9"/>
    </row>
    <row r="24" spans="1:15" ht="15.75" hidden="1">
      <c r="A24" s="7">
        <f t="shared" si="0"/>
        <v>11</v>
      </c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9"/>
      <c r="O24" s="9"/>
    </row>
    <row r="25" spans="1:15" ht="15.75" hidden="1">
      <c r="A25" s="7">
        <f t="shared" si="0"/>
        <v>12</v>
      </c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9"/>
      <c r="O25" s="9"/>
    </row>
    <row r="26" spans="1:15" ht="15.75" hidden="1">
      <c r="A26" s="7">
        <v>13</v>
      </c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9"/>
      <c r="O26" s="9"/>
    </row>
    <row r="27" spans="1:15" ht="15.75" hidden="1">
      <c r="A27" s="7">
        <v>14</v>
      </c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9"/>
      <c r="O27" s="9"/>
    </row>
    <row r="28" spans="1:15" ht="15.75" hidden="1">
      <c r="A28" s="7">
        <v>15</v>
      </c>
      <c r="B28" s="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9"/>
      <c r="O28" s="9"/>
    </row>
    <row r="29" spans="1:15" ht="15.75" hidden="1">
      <c r="A29" s="7"/>
      <c r="B29" s="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9"/>
      <c r="O29" s="9"/>
    </row>
    <row r="30" spans="1:15" ht="15.75" hidden="1">
      <c r="A30" s="7"/>
      <c r="B30" s="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9"/>
      <c r="O30" s="9"/>
    </row>
    <row r="31" spans="1:15" ht="15.75" hidden="1">
      <c r="A31" s="7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9"/>
      <c r="O31" s="9"/>
    </row>
    <row r="32" spans="1:15" ht="15.75" hidden="1">
      <c r="A32" s="7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9"/>
      <c r="O32" s="9"/>
    </row>
    <row r="33" spans="1:15" ht="15.75" hidden="1">
      <c r="A33" s="7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9"/>
      <c r="O33" s="9"/>
    </row>
    <row r="34" spans="1:15" ht="15.75" hidden="1">
      <c r="A34" s="7"/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9"/>
      <c r="O34" s="9"/>
    </row>
    <row r="35" spans="1:15" ht="12.75" customHeight="1">
      <c r="A35" s="7"/>
      <c r="B35" s="326" t="s">
        <v>32</v>
      </c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14">
        <v>350</v>
      </c>
    </row>
    <row r="39" spans="2:14" ht="15.75">
      <c r="B39" s="3" t="s">
        <v>1</v>
      </c>
      <c r="D39" s="3"/>
      <c r="E39" s="3"/>
      <c r="F39" s="3"/>
      <c r="L39" s="341"/>
      <c r="M39" s="341"/>
      <c r="N39" s="341"/>
    </row>
  </sheetData>
  <sheetProtection selectLockedCells="1" selectUnlockedCells="1"/>
  <mergeCells count="11">
    <mergeCell ref="B35:N35"/>
    <mergeCell ref="L39:N39"/>
    <mergeCell ref="A1:O1"/>
    <mergeCell ref="A2:O2"/>
    <mergeCell ref="A3:O3"/>
    <mergeCell ref="A5:A6"/>
    <mergeCell ref="B5:B6"/>
    <mergeCell ref="C5:L5"/>
    <mergeCell ref="M5:M6"/>
    <mergeCell ref="N5:N6"/>
    <mergeCell ref="O5:O6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G24" sqref="G24"/>
    </sheetView>
  </sheetViews>
  <sheetFormatPr defaultColWidth="9.00390625" defaultRowHeight="12.75"/>
  <cols>
    <col min="2" max="2" width="26.00390625" style="0" customWidth="1"/>
    <col min="3" max="3" width="13.75390625" style="0" customWidth="1"/>
    <col min="4" max="4" width="15.875" style="0" customWidth="1"/>
    <col min="5" max="5" width="13.375" style="0" customWidth="1"/>
    <col min="6" max="6" width="16.375" style="0" customWidth="1"/>
  </cols>
  <sheetData>
    <row r="1" spans="1:6" ht="12.75" customHeight="1">
      <c r="A1" s="347" t="s">
        <v>181</v>
      </c>
      <c r="B1" s="347"/>
      <c r="C1" s="347"/>
      <c r="D1" s="347"/>
      <c r="E1" s="347"/>
      <c r="F1" s="347"/>
    </row>
    <row r="2" spans="1:6" ht="12.75" customHeight="1">
      <c r="A2" s="347" t="s">
        <v>182</v>
      </c>
      <c r="B2" s="347"/>
      <c r="C2" s="347"/>
      <c r="D2" s="347"/>
      <c r="E2" s="347"/>
      <c r="F2" s="347"/>
    </row>
    <row r="3" spans="1:6" ht="12.75" customHeight="1">
      <c r="A3" s="348" t="s">
        <v>183</v>
      </c>
      <c r="B3" s="348"/>
      <c r="C3" s="348"/>
      <c r="D3" s="348"/>
      <c r="E3" s="348"/>
      <c r="F3" s="348"/>
    </row>
    <row r="4" spans="1:6" ht="18.75">
      <c r="A4" s="76"/>
      <c r="B4" s="77"/>
      <c r="C4" s="76"/>
      <c r="D4" s="76"/>
      <c r="E4" s="76"/>
      <c r="F4" s="76"/>
    </row>
    <row r="5" spans="1:6" ht="12.75" customHeight="1">
      <c r="A5" s="345" t="s">
        <v>5</v>
      </c>
      <c r="B5" s="345" t="s">
        <v>6</v>
      </c>
      <c r="C5" s="345" t="s">
        <v>8</v>
      </c>
      <c r="D5" s="345" t="s">
        <v>184</v>
      </c>
      <c r="E5" s="349"/>
      <c r="F5" s="350"/>
    </row>
    <row r="6" spans="1:6" ht="12.75">
      <c r="A6" s="345"/>
      <c r="B6" s="345"/>
      <c r="C6" s="345"/>
      <c r="D6" s="345"/>
      <c r="E6" s="349"/>
      <c r="F6" s="350"/>
    </row>
    <row r="7" spans="1:6" ht="12.75" customHeight="1">
      <c r="A7" s="345"/>
      <c r="B7" s="345"/>
      <c r="C7" s="345"/>
      <c r="D7" s="345"/>
      <c r="E7" s="345" t="s">
        <v>185</v>
      </c>
      <c r="F7" s="345"/>
    </row>
    <row r="8" spans="1:6" ht="12.75">
      <c r="A8" s="345"/>
      <c r="B8" s="345"/>
      <c r="C8" s="345"/>
      <c r="D8" s="345"/>
      <c r="E8" s="345"/>
      <c r="F8" s="345"/>
    </row>
    <row r="9" spans="1:6" ht="18.75">
      <c r="A9" s="78">
        <v>1</v>
      </c>
      <c r="B9" s="79"/>
      <c r="C9" s="80"/>
      <c r="D9" s="80"/>
      <c r="E9" s="80"/>
      <c r="F9" s="81"/>
    </row>
    <row r="10" spans="1:6" ht="18.75">
      <c r="A10" s="78"/>
      <c r="B10" s="79"/>
      <c r="C10" s="80"/>
      <c r="D10" s="80"/>
      <c r="E10" s="80"/>
      <c r="F10" s="81"/>
    </row>
    <row r="11" spans="1:6" ht="18.75">
      <c r="A11" s="78"/>
      <c r="B11" s="79"/>
      <c r="C11" s="80"/>
      <c r="D11" s="80"/>
      <c r="E11" s="80"/>
      <c r="F11" s="81"/>
    </row>
    <row r="12" spans="1:6" ht="18.75">
      <c r="A12" s="78"/>
      <c r="B12" s="79"/>
      <c r="C12" s="80"/>
      <c r="D12" s="80"/>
      <c r="E12" s="80"/>
      <c r="F12" s="81"/>
    </row>
    <row r="13" spans="1:6" ht="18.75">
      <c r="A13" s="78"/>
      <c r="B13" s="79"/>
      <c r="C13" s="80"/>
      <c r="D13" s="80"/>
      <c r="E13" s="80"/>
      <c r="F13" s="81"/>
    </row>
    <row r="14" spans="1:6" ht="18.75">
      <c r="A14" s="78"/>
      <c r="B14" s="79"/>
      <c r="C14" s="80"/>
      <c r="D14" s="80"/>
      <c r="E14" s="80"/>
      <c r="F14" s="81"/>
    </row>
    <row r="15" spans="1:6" ht="18.75">
      <c r="A15" s="78"/>
      <c r="B15" s="79"/>
      <c r="C15" s="80"/>
      <c r="D15" s="80"/>
      <c r="E15" s="80"/>
      <c r="F15" s="81"/>
    </row>
    <row r="16" spans="1:6" ht="18.75">
      <c r="A16" s="78"/>
      <c r="B16" s="79"/>
      <c r="C16" s="80"/>
      <c r="D16" s="80"/>
      <c r="E16" s="80"/>
      <c r="F16" s="81"/>
    </row>
    <row r="17" spans="1:6" ht="18.75">
      <c r="A17" s="78"/>
      <c r="B17" s="79"/>
      <c r="C17" s="82"/>
      <c r="D17" s="82"/>
      <c r="E17" s="80"/>
      <c r="F17" s="81"/>
    </row>
    <row r="18" spans="1:6" ht="18.75">
      <c r="A18" s="78"/>
      <c r="B18" s="79"/>
      <c r="C18" s="82"/>
      <c r="D18" s="82"/>
      <c r="E18" s="82"/>
      <c r="F18" s="81"/>
    </row>
    <row r="19" spans="1:6" ht="18.75">
      <c r="A19" s="78"/>
      <c r="B19" s="79"/>
      <c r="C19" s="82"/>
      <c r="D19" s="82"/>
      <c r="E19" s="82"/>
      <c r="F19" s="81"/>
    </row>
    <row r="20" spans="1:6" ht="18.75">
      <c r="A20" s="78"/>
      <c r="B20" s="79"/>
      <c r="C20" s="82"/>
      <c r="D20" s="82"/>
      <c r="E20" s="82"/>
      <c r="F20" s="81"/>
    </row>
    <row r="21" spans="1:6" ht="18.75">
      <c r="A21" s="78"/>
      <c r="B21" s="79"/>
      <c r="C21" s="82"/>
      <c r="D21" s="82"/>
      <c r="E21" s="82"/>
      <c r="F21" s="81"/>
    </row>
    <row r="22" spans="1:6" ht="18.75">
      <c r="A22" s="346"/>
      <c r="B22" s="346"/>
      <c r="C22" s="346"/>
      <c r="D22" s="346"/>
      <c r="E22" s="346"/>
      <c r="F22" s="83"/>
    </row>
    <row r="23" spans="1:6" ht="18.75">
      <c r="A23" s="76"/>
      <c r="B23" s="84"/>
      <c r="C23" s="76"/>
      <c r="D23" s="76"/>
      <c r="E23" s="76"/>
      <c r="F23" s="76"/>
    </row>
    <row r="24" spans="1:6" ht="18.75">
      <c r="A24" s="76"/>
      <c r="B24" s="85"/>
      <c r="C24" s="76"/>
      <c r="D24" s="76"/>
      <c r="E24" s="76"/>
      <c r="F24" s="76"/>
    </row>
    <row r="25" spans="1:6" ht="18">
      <c r="A25" s="86"/>
      <c r="B25" s="86"/>
      <c r="C25" s="86"/>
      <c r="D25" s="86"/>
      <c r="E25" s="86"/>
      <c r="F25" s="86"/>
    </row>
    <row r="26" spans="1:6" ht="18">
      <c r="A26" s="86"/>
      <c r="B26" s="86"/>
      <c r="C26" s="86"/>
      <c r="D26" s="86"/>
      <c r="E26" s="86"/>
      <c r="F26" s="86"/>
    </row>
  </sheetData>
  <sheetProtection selectLockedCells="1" selectUnlockedCells="1"/>
  <mergeCells count="12">
    <mergeCell ref="F5:F6"/>
    <mergeCell ref="E7:E8"/>
    <mergeCell ref="F7:F8"/>
    <mergeCell ref="A22:E22"/>
    <mergeCell ref="A1:F1"/>
    <mergeCell ref="A2:F2"/>
    <mergeCell ref="A3:F3"/>
    <mergeCell ref="A5:A8"/>
    <mergeCell ref="B5:B8"/>
    <mergeCell ref="C5:C8"/>
    <mergeCell ref="D5:D8"/>
    <mergeCell ref="E5:E6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dcterms:created xsi:type="dcterms:W3CDTF">2016-12-28T03:47:14Z</dcterms:created>
  <dcterms:modified xsi:type="dcterms:W3CDTF">2017-10-04T05:02:06Z</dcterms:modified>
  <cp:category/>
  <cp:version/>
  <cp:contentType/>
  <cp:contentStatus/>
</cp:coreProperties>
</file>